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Kelleher\Documents\Economic Development Strategy\COVID-19 Response\Equitable PPP Access\"/>
    </mc:Choice>
  </mc:AlternateContent>
  <bookViews>
    <workbookView xWindow="0" yWindow="0" windowWidth="15345" windowHeight="3885" tabRatio="500" firstSheet="2" activeTab="4"/>
  </bookViews>
  <sheets>
    <sheet name="Instructions" sheetId="3" r:id="rId1"/>
    <sheet name="Covered Expenses" sheetId="2" r:id="rId2"/>
    <sheet name="Supporting Documentation" sheetId="1" r:id="rId3"/>
    <sheet name="Schedule A Worksheet" sheetId="5" r:id="rId4"/>
    <sheet name="PPP Schedule A" sheetId="6" r:id="rId5"/>
    <sheet name="Forgiveness Calculation" sheetId="4" r:id="rId6"/>
  </sheets>
  <definedNames>
    <definedName name="_xlnm.Print_Area" localSheetId="1">'Covered Expenses'!$A$1:$J$38</definedName>
    <definedName name="_xlnm.Print_Area" localSheetId="2">'Supporting Documentation'!$A$1:$C$14</definedName>
  </definedNames>
  <calcPr calcId="162913" concurrentCalc="0"/>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J9" i="2" l="1"/>
  <c r="C14" i="6"/>
  <c r="J13" i="2"/>
  <c r="C19" i="6"/>
  <c r="J10" i="2"/>
  <c r="C16" i="6"/>
  <c r="J11" i="2"/>
  <c r="C15" i="6"/>
  <c r="C23" i="6"/>
  <c r="C4" i="4"/>
  <c r="C17" i="4"/>
  <c r="J19" i="2"/>
  <c r="J20" i="2"/>
  <c r="J22" i="2"/>
  <c r="J23" i="2"/>
  <c r="C7" i="4"/>
  <c r="J18" i="2"/>
  <c r="C6" i="4"/>
  <c r="C5" i="4"/>
  <c r="C16" i="4"/>
  <c r="C11" i="4"/>
  <c r="C31" i="6"/>
  <c r="C12" i="4"/>
  <c r="C15" i="4"/>
  <c r="C20" i="4"/>
  <c r="C10" i="4"/>
  <c r="C23" i="5"/>
  <c r="C4" i="6"/>
  <c r="D30" i="5"/>
  <c r="D37" i="5"/>
  <c r="C10" i="6"/>
  <c r="E16" i="5"/>
  <c r="E23" i="5"/>
  <c r="C5" i="6"/>
  <c r="F30" i="5"/>
  <c r="F37" i="5"/>
  <c r="C11" i="6"/>
  <c r="C30" i="6"/>
  <c r="F45" i="5"/>
  <c r="F47" i="5"/>
  <c r="I16" i="5"/>
  <c r="F16" i="5"/>
  <c r="G16" i="5"/>
  <c r="J16" i="5"/>
  <c r="H17" i="5"/>
  <c r="J17" i="5"/>
  <c r="H18" i="5"/>
  <c r="J18" i="5"/>
  <c r="H19" i="5"/>
  <c r="J19" i="5"/>
  <c r="H20" i="5"/>
  <c r="J20" i="5"/>
  <c r="H21" i="5"/>
  <c r="J21" i="5"/>
  <c r="J22" i="5"/>
  <c r="K16" i="5"/>
  <c r="F17" i="5"/>
  <c r="K17" i="5"/>
  <c r="F18" i="5"/>
  <c r="K18" i="5"/>
  <c r="F19" i="5"/>
  <c r="K19" i="5"/>
  <c r="F20" i="5"/>
  <c r="K20" i="5"/>
  <c r="F21" i="5"/>
  <c r="K21" i="5"/>
  <c r="K23" i="5"/>
  <c r="C6" i="6"/>
  <c r="K4" i="5"/>
  <c r="J26" i="2"/>
  <c r="J35" i="2"/>
  <c r="J36" i="2"/>
  <c r="J8" i="2"/>
  <c r="J14" i="2"/>
  <c r="J34" i="2"/>
  <c r="J33" i="2"/>
  <c r="J32" i="2"/>
  <c r="C36" i="2"/>
  <c r="D36" i="2"/>
  <c r="E36" i="2"/>
  <c r="F36" i="2"/>
  <c r="G36" i="2"/>
  <c r="H36" i="2"/>
  <c r="I36" i="2"/>
  <c r="B36" i="2"/>
  <c r="J17" i="2"/>
  <c r="J21" i="2"/>
  <c r="J24" i="2"/>
  <c r="J12" i="2"/>
  <c r="J27" i="2"/>
  <c r="F24" i="2"/>
  <c r="B24" i="2"/>
  <c r="C24" i="2"/>
  <c r="D24" i="2"/>
  <c r="E24" i="2"/>
  <c r="G24" i="2"/>
  <c r="H24" i="2"/>
  <c r="I24" i="2"/>
  <c r="B14" i="2"/>
  <c r="C14" i="2"/>
  <c r="D14" i="2"/>
  <c r="E14" i="2"/>
  <c r="F14" i="2"/>
  <c r="G14" i="2"/>
  <c r="H14" i="2"/>
  <c r="I14" i="2"/>
  <c r="J28" i="2"/>
</calcChain>
</file>

<file path=xl/sharedStrings.xml><?xml version="1.0" encoding="utf-8"?>
<sst xmlns="http://schemas.openxmlformats.org/spreadsheetml/2006/main" count="171" uniqueCount="147">
  <si>
    <t>Category</t>
  </si>
  <si>
    <t>Document</t>
  </si>
  <si>
    <t>Notes/ Commentary</t>
  </si>
  <si>
    <t>Borrower Name:</t>
  </si>
  <si>
    <t>Date Loan Funded:</t>
  </si>
  <si>
    <t>Total PPP Loan Amount:</t>
  </si>
  <si>
    <t>PPP LOAN TRACKING</t>
  </si>
  <si>
    <t>Payroll Cost Line Items</t>
  </si>
  <si>
    <t>Employer Health Insurance Contributions</t>
  </si>
  <si>
    <t>State and Local Employer Payroll Taxes (SUI)</t>
  </si>
  <si>
    <t>Employer 401(k) Match</t>
  </si>
  <si>
    <t>Employer Pension Contributions</t>
  </si>
  <si>
    <t>Self-Employment Income of Partners or Sole Proprietors</t>
  </si>
  <si>
    <t xml:space="preserve">Evidence of self employment income of partners or sole proprietors </t>
  </si>
  <si>
    <t>Payroll Cost Subtotal</t>
  </si>
  <si>
    <t>Week 1</t>
  </si>
  <si>
    <t>Week 2</t>
  </si>
  <si>
    <t>Week 3</t>
  </si>
  <si>
    <t>Week 4</t>
  </si>
  <si>
    <t>Week 5</t>
  </si>
  <si>
    <t>Week 6</t>
  </si>
  <si>
    <t>Week 7</t>
  </si>
  <si>
    <t>Week 8</t>
  </si>
  <si>
    <t>Totals</t>
  </si>
  <si>
    <t>Mortgage Interest</t>
  </si>
  <si>
    <t>Rent</t>
  </si>
  <si>
    <t>Electricity</t>
  </si>
  <si>
    <t>Gas</t>
  </si>
  <si>
    <t>Water</t>
  </si>
  <si>
    <t>Telephone</t>
  </si>
  <si>
    <t xml:space="preserve">Internet </t>
  </si>
  <si>
    <t>TOTAL PPP LOAN</t>
  </si>
  <si>
    <t>REMAINING PPP DOLLARS AVAILABLE</t>
  </si>
  <si>
    <t>Non-Payroll Expenses Subtotal (Cannot Exceed 25% of Total)</t>
  </si>
  <si>
    <t>Non-Payroll Covered Expenses Line Items</t>
  </si>
  <si>
    <t>TOTAL PPP DOLLARS USED (at least 75% from Payroll Costs)</t>
  </si>
  <si>
    <t>Less:  Qualified Sick Leave Wages For Which a Credit is Allowed Under Section 7001 of the FFCRA</t>
  </si>
  <si>
    <t>Less:  Qualified Family Leave Wages For Which a Credit is Allowed Under Section 7003 of the FFCRA</t>
  </si>
  <si>
    <t>Less:  Compensation to any individual employee in excess of $100,000 annually</t>
  </si>
  <si>
    <r>
      <t>Exclusions from Payroll</t>
    </r>
    <r>
      <rPr>
        <sz val="11"/>
        <color theme="1"/>
        <rFont val="Calibri"/>
        <family val="2"/>
        <scheme val="minor"/>
      </rPr>
      <t xml:space="preserve"> (Your payroll processor's PPP report may already exclude these items -- otheriwise, track them here)</t>
    </r>
  </si>
  <si>
    <t>Less:  Compensation of any employee whose principal residence is outside of the US</t>
  </si>
  <si>
    <t>Payroll Exclusions Subtotal</t>
  </si>
  <si>
    <t>Gross Wages (excluding wages from lines 32-35 below)</t>
  </si>
  <si>
    <t>Payroll Expenses</t>
  </si>
  <si>
    <t>Non-payroll Covered Expenses</t>
  </si>
  <si>
    <t>Blue shaded cells have formulas in them. Do not enter anything in these  -- they will calculate automatically.</t>
  </si>
  <si>
    <t>For the most up to date guidance, see the SBA's Frequently Asked Questions for the Paycheck Protection Program</t>
  </si>
  <si>
    <t xml:space="preserve">The “Supporting Documentation” tab lists the reports and records you should keep to back-up the expenses listed on the first sheet.  There is space for you to make notes of what you have and what needs follow-up.
When putting together the attached information, please keep in mind that this tool is only a guide based on incomplete guidance. The information identified on it may or may not be required to support an application for loan forgiveness. Your lender may also ask for other information. Nothing in this loan tracking tool is intended to make any representations about eligibility for or amount of loan forgiveness and it should not be interpreted as such.     </t>
  </si>
  <si>
    <t>INSTRUCTIONS</t>
  </si>
  <si>
    <r>
      <t xml:space="preserve">In the “Covered Expenses” tab,  track how much of your PPP loan you spend on expenses allowed by the Paycheck Protection Program. Start counting the eight-week period </t>
    </r>
    <r>
      <rPr>
        <b/>
        <sz val="12"/>
        <color theme="1"/>
        <rFont val="Arial"/>
        <family val="2"/>
      </rPr>
      <t>from the day your loan funded</t>
    </r>
    <r>
      <rPr>
        <sz val="12"/>
        <color theme="1"/>
        <rFont val="Arial"/>
        <family val="2"/>
      </rPr>
      <t>. Enter your weekly expenses in the white cells for each week. 
Be consistent about tracking expenses paid or incurred during the 8 weeks. For instance, you should have 8 weeks of payroll, regardless of whether you base payroll on check dates or dates worked. Likewise, in the 8 weeks, you should have 2 monthly payments for rent and other expenses. (Any prepaid expenses like insurance would need to be pro rated for the 8 week period.)  
For payroll calculations, use the same spreadsheet or payroll report you used when you applied for the PPP loan. Update the report with data for only the 8 week period from the day your loan was funded. 
Certain categories of payroll expenses are not covered by PPP. If your payroll company does not track these in their PPP report, you can track them yourself  in  spreadsheet rows 32-35.</t>
    </r>
  </si>
  <si>
    <t>PPP Documentation Tracker</t>
  </si>
  <si>
    <t>This loan tracker was developed based on a template provided by Bay Coast Bank as part of the Massachusetts Equitable PPP Access Inititative.</t>
  </si>
  <si>
    <t>Line 3. Business Rent or Lease Payments:</t>
  </si>
  <si>
    <t>Line 4. Business Utility Payments:</t>
  </si>
  <si>
    <t xml:space="preserve">Adjustments for Full-Time Equivalency (FTE) and Salary/Hourly Wage Reductions </t>
  </si>
  <si>
    <t>Line 5. Total Salary/Hourly Wage Reduction (enter the amount from PPP Schedule A, line 3)</t>
  </si>
  <si>
    <t>Line 6. Add the amounts on lines 1, 2, 3, and 4, then subtract the amount entered in line 5:</t>
  </si>
  <si>
    <t>Line 7. FTE Reduction Quotient (enter the number from PPP Schedule A, line 13):</t>
  </si>
  <si>
    <t xml:space="preserve">Potential Forgiveness Amounts </t>
  </si>
  <si>
    <t>Line 8. Modified Total (multiply line 6 by line 7)</t>
  </si>
  <si>
    <t>Line 9. PPP Loan Amount:</t>
  </si>
  <si>
    <t>Line 10. Payroll Cost 75% Requirement (divide line 1 by 0.75):</t>
  </si>
  <si>
    <t xml:space="preserve">Forgiveness Amount </t>
  </si>
  <si>
    <t>Line 11. Forgiveness Amount (enter the smallest of lines 8, 9, and 10)</t>
  </si>
  <si>
    <t xml:space="preserve">Line 1. Payroll Costs (enter the amount from PPP Schedule A, line 10): </t>
  </si>
  <si>
    <t>Copies of bank account statements  (or third-party payroll reports) shopwing cash compensation paid to employees</t>
  </si>
  <si>
    <t>State quarterly wage reporting and unemployment tax filings including  the covered period</t>
  </si>
  <si>
    <t>Payroll tax forms (or third-party payroll reports) for the period including the covered period - Usually Form 941</t>
  </si>
  <si>
    <t xml:space="preserve">Retirement plan statements  or cancelled checks showing payments made by the company on behalf of employees during the 8-week period </t>
  </si>
  <si>
    <t xml:space="preserve">Health insurance statements or cancelled checks showing payments made by the company on behalf of employees during the 8-week period  </t>
  </si>
  <si>
    <t>FTEs</t>
  </si>
  <si>
    <r>
      <t xml:space="preserve">Documentation showing the average number of FTEs on payroll per month between Feb 15-June 30, 2019; </t>
    </r>
    <r>
      <rPr>
        <b/>
        <sz val="12"/>
        <color theme="1"/>
        <rFont val="Calibri"/>
        <family val="2"/>
        <scheme val="minor"/>
      </rPr>
      <t>or</t>
    </r>
    <r>
      <rPr>
        <sz val="12"/>
        <color theme="1"/>
        <rFont val="Calibri"/>
        <family val="2"/>
        <scheme val="minor"/>
      </rPr>
      <t xml:space="preserve"> Jan 1, 2020-Feb 29, 2020; </t>
    </r>
    <r>
      <rPr>
        <b/>
        <sz val="12"/>
        <color theme="1"/>
        <rFont val="Calibri"/>
        <family val="2"/>
        <scheme val="minor"/>
      </rPr>
      <t>or,</t>
    </r>
    <r>
      <rPr>
        <sz val="12"/>
        <color theme="1"/>
        <rFont val="Calibri"/>
        <family val="2"/>
        <scheme val="minor"/>
      </rPr>
      <t xml:space="preserve"> for seasonal businesses, a 12-week consecutive period between May 1-Sept 15, 2019</t>
    </r>
  </si>
  <si>
    <t>Proof of mortgage interest payments made during 8-week period: lender account statements or amortization schedule and cancelled checks</t>
  </si>
  <si>
    <t>Proof of rent payments made during 8-week period: lease agreement and cancelled checks; or lessor account statements</t>
  </si>
  <si>
    <t>Proof of utility payments made during 8-week period: copies of invoices from February 2020 and during covered period; cancelled checks or account statements showing payment</t>
  </si>
  <si>
    <t>Keep, but do not submit, documentation of written job offers and refusals, terminations, resignations, requests for changes in work schedule</t>
  </si>
  <si>
    <t>Employee name</t>
  </si>
  <si>
    <t>Period start:</t>
  </si>
  <si>
    <t>Period end:</t>
  </si>
  <si>
    <t>Salary/Hourly Wage Reduction</t>
  </si>
  <si>
    <t>Do not include independent contractors, owner-employees, self-employed individuals, or partners.</t>
  </si>
  <si>
    <t>Employee Identifier (last 4 of SSN/ITIN)</t>
  </si>
  <si>
    <t>Cash compensation: include all wages, paid leave (excluding FFCRA), separation pay</t>
  </si>
  <si>
    <t>Covered period</t>
  </si>
  <si>
    <t>Borrowers with a biweekly (or more frequent) payroll schedule may elect to calculate eligible payroll costs using the eight-week (56-day) period that begins on the first day of their first pay period following their PPP Loan Disbursement Date (the “Alternative Payroll Covered Period”).</t>
  </si>
  <si>
    <t>Check if "Alternate Covered Period"</t>
  </si>
  <si>
    <t>Line 1. Enter Cash Compensation (Box 1) from PPP Schedule A Worksheet, Table 1</t>
  </si>
  <si>
    <t>Line 2. Enter Average FTE (Box 2) from PPP Schedule A Worksheet, Table 1</t>
  </si>
  <si>
    <t xml:space="preserve"> Line 3. Enter Salary/Hourly Wage Reduction (Box 3) from PPP Schedule A Worksheet, Table 1</t>
  </si>
  <si>
    <t>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here ☐ and enter 0 on line 3.</t>
  </si>
  <si>
    <t xml:space="preserve">PPP Schedule A Worksheet, Table 1 Totals </t>
  </si>
  <si>
    <t>PPP Schedule A Worksheet, Table 2 Totals</t>
  </si>
  <si>
    <t>Line 4. Enter Cash Compensation (Box 4) from PPP Schedule A Worksheet, Table 2:</t>
  </si>
  <si>
    <t>Line 5. Enter Average FTE (Box 5) from PPP Schedule A Worksheet, Table 2:</t>
  </si>
  <si>
    <t>Non-Cash Compensation Payroll Costs During the Covered Period or the Alternative Payroll Covered Period</t>
  </si>
  <si>
    <t>Line 6. Total amount paid by Borrower for employer contributions for employee health insurance:</t>
  </si>
  <si>
    <t>Line 7. Total amount paid by Borrower for employer contributions to employee retirement plans:</t>
  </si>
  <si>
    <t>Line 8. Total amount paid by Borrower for employer state and local taxes assessed on employee compensation:</t>
  </si>
  <si>
    <t>Compensation to Owners</t>
  </si>
  <si>
    <t xml:space="preserve">Line 9. Total amount paid to owner-employees/self-employed individual/general partners: </t>
  </si>
  <si>
    <t>This amount may not be included in PPP Schedule A Worksheet, Table 1 or 2. If there is more than one individual included, attach a separate table that lists the names of and payments to each.</t>
  </si>
  <si>
    <t>Total Payroll Costs</t>
  </si>
  <si>
    <t>Line 10. Payroll Costs (add lines 1, 4, 6, 7, 8, and 9):</t>
  </si>
  <si>
    <t xml:space="preserve">Full-Time Equivalency (FTE) Reduction Calculation </t>
  </si>
  <si>
    <t>If you have not reduced the number of employees or the average paid hours of your employees between January 1, 2020 and the end of the Covered Period, check here ☐, skip lines 11 and 12 and enter 1.0 on line 13.</t>
  </si>
  <si>
    <t>Line 11. Average FTE during the Borrower’s chosen reference period:</t>
  </si>
  <si>
    <t>Line 12. Total Average FTE (add lines 2 and 5):</t>
  </si>
  <si>
    <t>Line 13. FTE Reduction Quotient (divide line 12 by line 11) or enter 1.0 if FTE Safe Harbor is met:</t>
  </si>
  <si>
    <t>Totals:</t>
  </si>
  <si>
    <t>Box 1</t>
  </si>
  <si>
    <t>Box 2</t>
  </si>
  <si>
    <t>Box 3</t>
  </si>
  <si>
    <t>FTE Reduction Exceptions:</t>
  </si>
  <si>
    <t>Average salary: covered period</t>
  </si>
  <si>
    <t>Average salary 1/1/20-3/31/20</t>
  </si>
  <si>
    <t>Average FTE (based on 40 hrs/week)</t>
  </si>
  <si>
    <t>Reduction %</t>
  </si>
  <si>
    <t>Average hours worked/week</t>
  </si>
  <si>
    <t>Gross Cash Compensation during Covered Period</t>
  </si>
  <si>
    <t>Salary as of 2/15/20</t>
  </si>
  <si>
    <t>Salary as of 6/30/20</t>
  </si>
  <si>
    <t>Table 1: List employees who:                                                                                                                                                                                                                                                                                                   • Were employed by the Borrower at any point during the Covered Period or the Alternative Payroll Covered Period whose principal place of residence is in the United States; and                                                                                                                     • Received compensation from the Borrower at an annualized rate of less than or equal to $100,000 for all pay periods in 2019 or were not employed by the Borrower at any point in 2019.</t>
  </si>
  <si>
    <t>Table 2: List employees who:                                                                                                                                                                                      • Were employed by the Borrower at any point during the Covered Period or the Alternative Payroll Covered Period whose principal place of residence is in the United States; and                                                                                                                     • Received compensation from the Borrower at an annualized rate of more than $100,000 for any pay period in 2019.</t>
  </si>
  <si>
    <t>Sara Martinez</t>
  </si>
  <si>
    <t>Average hours worked /week</t>
  </si>
  <si>
    <t>FTE Reduction Exceptions: 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</si>
  <si>
    <t>Box 4</t>
  </si>
  <si>
    <t>Box 5</t>
  </si>
  <si>
    <t xml:space="preserve">Allowable Cash Compensation </t>
  </si>
  <si>
    <t>FTE Reduction Safe Harbor</t>
  </si>
  <si>
    <t>Note: The Salary/Hour Wage Reduction column will only generate calculations  &gt;$0 for employees whose salaries or hourly wages were reduced by more than 25% during the Covered Period or the Alternative Payroll Covered Period as compared to the period of January 1, 2020 through March 31, 2020.</t>
  </si>
  <si>
    <t>1) Total average FTEs between Feb. 15-April 26, 2020</t>
  </si>
  <si>
    <t>2) Total FTEs for the pay period including Feb. 15, 2020</t>
  </si>
  <si>
    <t>3) If the entry for step 2 is greater than step 1, proceed to step 4. Otherwise, the FTE Reduction Safe Harbor is not applicable and the Borrower must complete line 13 of PPP Schedule A by dividing line 12 by line 11 of that schedule.</t>
  </si>
  <si>
    <t>4) Total FTEs as of June 30, 2020</t>
  </si>
  <si>
    <t>5)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</si>
  <si>
    <r>
      <t xml:space="preserve">Choose 1:  Feb 15-June 30, 2019; </t>
    </r>
    <r>
      <rPr>
        <b/>
        <i/>
        <sz val="12"/>
        <color theme="1"/>
        <rFont val="Calibri"/>
        <family val="2"/>
        <scheme val="minor"/>
      </rPr>
      <t>or</t>
    </r>
    <r>
      <rPr>
        <i/>
        <sz val="12"/>
        <color theme="1"/>
        <rFont val="Calibri"/>
        <family val="2"/>
        <scheme val="minor"/>
      </rPr>
      <t xml:space="preserve"> Jan 1, 2020-Feb 29, 2020; </t>
    </r>
    <r>
      <rPr>
        <b/>
        <i/>
        <sz val="12"/>
        <color theme="1"/>
        <rFont val="Calibri"/>
        <family val="2"/>
        <scheme val="minor"/>
      </rPr>
      <t>or,</t>
    </r>
    <r>
      <rPr>
        <i/>
        <sz val="12"/>
        <color theme="1"/>
        <rFont val="Calibri"/>
        <family val="2"/>
        <scheme val="minor"/>
      </rPr>
      <t xml:space="preserve"> for seasonal businesses, a 12-week consecutive period between May 1-Sept 15, 2019</t>
    </r>
  </si>
  <si>
    <t>The dates of documentation should match the "reference period" you selected for PPP Schedule A, Line 11</t>
  </si>
  <si>
    <t>Payroll and Nonpayroll Costs</t>
  </si>
  <si>
    <r>
      <t xml:space="preserve">Forgiveness Amount Calculation </t>
    </r>
    <r>
      <rPr>
        <sz val="12"/>
        <color theme="1"/>
        <rFont val="Calibri"/>
        <family val="2"/>
        <scheme val="minor"/>
      </rPr>
      <t>- use to complete SBA Form 3508 (05/20) Page 3</t>
    </r>
  </si>
  <si>
    <r>
      <t xml:space="preserve">PPP Schedule A </t>
    </r>
    <r>
      <rPr>
        <sz val="12"/>
        <color theme="1"/>
        <rFont val="Calibri"/>
        <family val="2"/>
        <scheme val="minor"/>
      </rPr>
      <t>- use to complete SBA Form 3508 (05/20) Page 6</t>
    </r>
  </si>
  <si>
    <r>
      <rPr>
        <b/>
        <sz val="12"/>
        <color theme="1"/>
        <rFont val="Calibri"/>
        <family val="2"/>
        <scheme val="minor"/>
      </rPr>
      <t>PPP Schedule A Worksheet</t>
    </r>
    <r>
      <rPr>
        <sz val="12"/>
        <color theme="1"/>
        <rFont val="Calibri"/>
        <family val="2"/>
        <scheme val="minor"/>
      </rPr>
      <t xml:space="preserve"> - use to complete SBA Form 3508 (05/20) Page 9</t>
    </r>
  </si>
  <si>
    <t>Just Workers Cooperative, Inc.</t>
  </si>
  <si>
    <t>"Handwriting" font indicates a sample row. You can replace this with your own numbers. Just make sure to delete any sample figures.</t>
  </si>
  <si>
    <t>Line 2. Business Mortgage Interest Payments:</t>
  </si>
  <si>
    <t>Keep, but do not submit, detailed payroll reports or other documentation of individual wages for any wage reductions and employees with over $100,000 in compensation</t>
  </si>
  <si>
    <t>Julia Rodriguez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</si>
</sst>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24">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8"/>
      <color rgb="FF00377A"/>
      <name val="Calibri (Body)"/>
    </font>
    <font>
      <sz val="12"/>
      <color rgb="FF00377A"/>
      <name val="Calibri"/>
      <family val="2"/>
      <scheme val="minor"/>
    </font>
    <font>
      <sz val="14"/>
      <color theme="0"/>
      <name val="Calibri"/>
      <family val="2"/>
      <scheme val="minor"/>
    </font>
    <font>
      <sz val="18"/>
      <color theme="1"/>
      <name val="Calibri"/>
      <family val="2"/>
      <scheme val="minor"/>
    </font>
    <font>
      <sz val="8"/>
      <name val="Calibri"/>
      <family val="2"/>
      <scheme val="minor"/>
    </font>
    <font>
      <b/>
      <sz val="11"/>
      <color theme="1"/>
      <name val="Calibri"/>
      <family val="2"/>
      <scheme val="minor"/>
    </font>
    <font>
      <sz val="12"/>
      <color theme="1"/>
      <name val="Arial"/>
      <family val="2"/>
    </font>
    <font>
      <b/>
      <sz val="12"/>
      <color theme="1"/>
      <name val="Arial"/>
      <family val="2"/>
    </font>
    <font>
      <i/>
      <sz val="12"/>
      <color theme="1"/>
      <name val="Calibri"/>
      <family val="2"/>
      <scheme val="minor"/>
    </font>
    <font>
      <u/>
      <sz val="12"/>
      <color theme="10"/>
      <name val="Calibri"/>
      <family val="2"/>
      <scheme val="minor"/>
    </font>
    <font>
      <sz val="14"/>
      <color theme="1"/>
      <name val="Calibri"/>
      <family val="2"/>
      <scheme val="minor"/>
    </font>
    <font>
      <u/>
      <sz val="14"/>
      <color theme="10"/>
      <name val="Calibri"/>
      <family val="2"/>
      <scheme val="minor"/>
    </font>
    <font>
      <i/>
      <u/>
      <sz val="12"/>
      <color theme="10"/>
      <name val="Calibri"/>
      <family val="2"/>
      <scheme val="minor"/>
    </font>
    <font>
      <sz val="12"/>
      <color theme="1"/>
      <name val="Calibri"/>
      <family val="2"/>
      <scheme val="minor"/>
    </font>
    <font>
      <sz val="12"/>
      <color theme="1"/>
      <name val="Calibri"/>
      <family val="2"/>
    </font>
    <font>
      <b/>
      <sz val="12"/>
      <name val="Calibri"/>
      <family val="2"/>
      <scheme val="minor"/>
    </font>
    <font>
      <sz val="12"/>
      <color theme="1"/>
      <name val="Segoe Print"/>
    </font>
    <font>
      <sz val="10"/>
      <color theme="1"/>
      <name val="Segoe Print"/>
    </font>
    <font>
      <sz val="11"/>
      <color theme="1"/>
      <name val="Segoe Print"/>
    </font>
    <font>
      <b/>
      <i/>
      <sz val="12"/>
      <color theme="1"/>
      <name val="Calibri"/>
      <family val="2"/>
      <scheme val="minor"/>
    </font>
  </fonts>
  <fills count="7">
    <fill>
      <patternFill patternType="none"/>
    </fill>
    <fill>
      <patternFill patternType="gray125"/>
    </fill>
    <fill>
      <patternFill patternType="solid">
        <fgColor rgb="FF00377A"/>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1"/>
        <bgColor indexed="64"/>
      </patternFill>
    </fill>
  </fills>
  <borders count="17">
    <border>
      <left/>
      <right/>
      <top/>
      <bottom/>
      <diagonal/>
    </border>
    <border>
      <left/>
      <right/>
      <top/>
      <bottom style="medium">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right/>
      <top style="thin">
        <color auto="1"/>
      </top>
      <bottom/>
      <diagonal/>
    </border>
    <border>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diagonal/>
    </border>
    <border>
      <left/>
      <right style="thin">
        <color auto="1"/>
      </right>
      <top style="thin">
        <color auto="1"/>
      </top>
      <bottom/>
      <diagonal/>
    </border>
  </borders>
  <cellStyleXfs count="3">
    <xf numFmtId="0" fontId="0" fillId="0" borderId="0"/>
    <xf numFmtId="0" fontId="13" fillId="0" borderId="0" applyNumberFormat="0" applyFill="0" applyBorder="0" applyAlignment="0" applyProtection="0"/>
    <xf numFmtId="44" fontId="17" fillId="0" borderId="0" applyFont="0" applyFill="0" applyBorder="0" applyAlignment="0" applyProtection="0"/>
  </cellStyleXfs>
  <cellXfs count="117">
    <xf numFmtId="0" fontId="0" fillId="0" borderId="0" xfId="0"/>
    <xf numFmtId="0" fontId="0" fillId="0" borderId="0" xfId="0" applyBorder="1"/>
    <xf numFmtId="0" fontId="0" fillId="3" borderId="0" xfId="0" applyFill="1" applyBorder="1"/>
    <xf numFmtId="0" fontId="6" fillId="2" borderId="0" xfId="0" applyFont="1" applyFill="1" applyBorder="1" applyAlignment="1">
      <alignment horizontal="center"/>
    </xf>
    <xf numFmtId="0" fontId="6" fillId="2" borderId="4" xfId="0" applyFont="1" applyFill="1" applyBorder="1" applyAlignment="1">
      <alignment horizontal="center"/>
    </xf>
    <xf numFmtId="0" fontId="0" fillId="0" borderId="4" xfId="0" applyBorder="1"/>
    <xf numFmtId="0" fontId="0" fillId="0" borderId="8" xfId="0" applyBorder="1"/>
    <xf numFmtId="0" fontId="0" fillId="0" borderId="8" xfId="0" applyFont="1" applyBorder="1"/>
    <xf numFmtId="0" fontId="0" fillId="0" borderId="11" xfId="0" applyBorder="1"/>
    <xf numFmtId="0" fontId="0" fillId="0" borderId="11" xfId="0" applyFont="1" applyBorder="1"/>
    <xf numFmtId="0" fontId="0" fillId="3" borderId="0" xfId="0" applyFill="1"/>
    <xf numFmtId="0" fontId="3" fillId="4" borderId="1" xfId="0" applyFont="1" applyFill="1" applyBorder="1" applyAlignment="1"/>
    <xf numFmtId="0" fontId="3" fillId="4" borderId="1" xfId="0" applyFont="1" applyFill="1" applyBorder="1"/>
    <xf numFmtId="0" fontId="12" fillId="0" borderId="8" xfId="0" applyFont="1" applyBorder="1" applyAlignment="1">
      <alignment wrapText="1"/>
    </xf>
    <xf numFmtId="0" fontId="3" fillId="4" borderId="8" xfId="0" applyFont="1" applyFill="1" applyBorder="1"/>
    <xf numFmtId="0" fontId="9" fillId="4" borderId="8" xfId="0" applyFont="1" applyFill="1" applyBorder="1" applyAlignment="1">
      <alignment wrapText="1"/>
    </xf>
    <xf numFmtId="0" fontId="3" fillId="4" borderId="0" xfId="0" applyFont="1" applyFill="1" applyBorder="1"/>
    <xf numFmtId="0" fontId="0" fillId="0" borderId="0" xfId="0" applyAlignment="1">
      <alignment vertical="top" wrapText="1"/>
    </xf>
    <xf numFmtId="0" fontId="0" fillId="0" borderId="8" xfId="0" applyBorder="1" applyAlignment="1">
      <alignment vertical="top" wrapText="1"/>
    </xf>
    <xf numFmtId="0" fontId="14" fillId="0" borderId="0" xfId="0" applyFont="1"/>
    <xf numFmtId="0" fontId="7" fillId="0" borderId="3" xfId="0" applyFont="1" applyBorder="1" applyAlignment="1">
      <alignment horizontal="center" vertical="center"/>
    </xf>
    <xf numFmtId="0" fontId="11" fillId="0" borderId="12" xfId="0" applyFont="1" applyBorder="1" applyAlignment="1">
      <alignment horizontal="center" vertical="center" wrapText="1"/>
    </xf>
    <xf numFmtId="0" fontId="15" fillId="0" borderId="13" xfId="1" applyFont="1" applyBorder="1" applyAlignment="1">
      <alignment horizontal="center" vertical="center" wrapText="1"/>
    </xf>
    <xf numFmtId="0" fontId="10" fillId="0" borderId="13" xfId="0" applyFont="1" applyBorder="1" applyAlignment="1">
      <alignment horizontal="left" vertical="center" wrapText="1"/>
    </xf>
    <xf numFmtId="0" fontId="10" fillId="4" borderId="13"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6" fillId="0" borderId="14" xfId="1" applyFont="1" applyBorder="1" applyAlignment="1">
      <alignment horizontal="center" vertical="center" wrapText="1"/>
    </xf>
    <xf numFmtId="0" fontId="0" fillId="0" borderId="0" xfId="0" applyAlignment="1">
      <alignment wrapText="1"/>
    </xf>
    <xf numFmtId="0" fontId="0" fillId="0" borderId="15" xfId="0" applyFill="1" applyBorder="1" applyAlignment="1">
      <alignment vertical="top" wrapText="1"/>
    </xf>
    <xf numFmtId="0" fontId="0" fillId="0" borderId="2" xfId="0" applyBorder="1"/>
    <xf numFmtId="0" fontId="0" fillId="0" borderId="0" xfId="0" applyBorder="1" applyAlignment="1">
      <alignment vertical="top" wrapText="1"/>
    </xf>
    <xf numFmtId="0" fontId="0" fillId="0" borderId="0" xfId="0" applyAlignment="1">
      <alignment horizontal="left" wrapText="1"/>
    </xf>
    <xf numFmtId="0" fontId="18" fillId="0" borderId="0" xfId="0" applyFont="1" applyAlignment="1">
      <alignment horizontal="right"/>
    </xf>
    <xf numFmtId="0" fontId="0" fillId="0" borderId="0" xfId="0" quotePrefix="1"/>
    <xf numFmtId="0" fontId="0" fillId="0" borderId="0" xfId="0"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xf numFmtId="0" fontId="3" fillId="0" borderId="0" xfId="0" applyFont="1" applyAlignment="1">
      <alignment wrapText="1"/>
    </xf>
    <xf numFmtId="0" fontId="19" fillId="4" borderId="8" xfId="0" applyFont="1" applyFill="1" applyBorder="1" applyAlignment="1">
      <alignment wrapText="1"/>
    </xf>
    <xf numFmtId="0" fontId="0" fillId="5" borderId="8" xfId="0" applyFill="1" applyBorder="1"/>
    <xf numFmtId="0" fontId="0" fillId="6" borderId="8" xfId="0" applyFill="1" applyBorder="1"/>
    <xf numFmtId="0" fontId="0" fillId="5" borderId="8" xfId="0" applyFont="1" applyFill="1" applyBorder="1"/>
    <xf numFmtId="0" fontId="0" fillId="6" borderId="8" xfId="0" applyFont="1" applyFill="1" applyBorder="1"/>
    <xf numFmtId="44" fontId="0" fillId="0" borderId="8" xfId="2" applyFont="1" applyBorder="1"/>
    <xf numFmtId="44" fontId="0" fillId="0" borderId="8" xfId="2" applyNumberFormat="1" applyFont="1" applyBorder="1"/>
    <xf numFmtId="44" fontId="0" fillId="4" borderId="8" xfId="2" applyFont="1" applyFill="1" applyBorder="1"/>
    <xf numFmtId="44" fontId="0" fillId="4" borderId="8" xfId="2" applyNumberFormat="1" applyFont="1" applyFill="1" applyBorder="1"/>
    <xf numFmtId="2" fontId="0" fillId="4" borderId="8" xfId="0" applyNumberFormat="1" applyFill="1" applyBorder="1"/>
    <xf numFmtId="0" fontId="22" fillId="0" borderId="8" xfId="0" applyFont="1" applyBorder="1"/>
    <xf numFmtId="44" fontId="22" fillId="0" borderId="8" xfId="2" applyFont="1" applyBorder="1"/>
    <xf numFmtId="2" fontId="22" fillId="4" borderId="8" xfId="0" applyNumberFormat="1" applyFont="1" applyFill="1" applyBorder="1"/>
    <xf numFmtId="0" fontId="2" fillId="0" borderId="0" xfId="0" applyFont="1"/>
    <xf numFmtId="44" fontId="22" fillId="0" borderId="8" xfId="2" applyNumberFormat="1" applyFont="1" applyBorder="1"/>
    <xf numFmtId="164" fontId="22" fillId="0" borderId="8" xfId="2" applyNumberFormat="1" applyFont="1" applyBorder="1"/>
    <xf numFmtId="164" fontId="0" fillId="0" borderId="8" xfId="2" applyNumberFormat="1" applyFont="1" applyBorder="1"/>
    <xf numFmtId="164" fontId="22" fillId="4" borderId="8" xfId="0" applyNumberFormat="1" applyFont="1" applyFill="1" applyBorder="1"/>
    <xf numFmtId="164" fontId="0" fillId="4" borderId="8" xfId="0" applyNumberFormat="1" applyFill="1" applyBorder="1"/>
    <xf numFmtId="164" fontId="0" fillId="4" borderId="8" xfId="0" applyNumberFormat="1" applyFont="1" applyFill="1" applyBorder="1"/>
    <xf numFmtId="44" fontId="22" fillId="4" borderId="8" xfId="2" applyFont="1" applyFill="1" applyBorder="1"/>
    <xf numFmtId="44" fontId="0" fillId="5" borderId="8" xfId="2" applyFont="1" applyFill="1" applyBorder="1"/>
    <xf numFmtId="44" fontId="0" fillId="4" borderId="2" xfId="0" applyNumberFormat="1" applyFill="1" applyBorder="1"/>
    <xf numFmtId="0" fontId="0" fillId="4" borderId="2" xfId="0" applyFill="1" applyBorder="1"/>
    <xf numFmtId="0" fontId="12" fillId="0" borderId="0" xfId="0" applyFont="1" applyAlignment="1">
      <alignment wrapText="1"/>
    </xf>
    <xf numFmtId="0" fontId="3" fillId="5" borderId="8" xfId="0" applyFont="1" applyFill="1" applyBorder="1" applyAlignment="1">
      <alignment horizontal="center"/>
    </xf>
    <xf numFmtId="0" fontId="3" fillId="5" borderId="8" xfId="0" applyFont="1" applyFill="1" applyBorder="1"/>
    <xf numFmtId="44" fontId="3" fillId="5" borderId="8" xfId="0" applyNumberFormat="1" applyFont="1" applyFill="1" applyBorder="1" applyAlignment="1">
      <alignment horizontal="center"/>
    </xf>
    <xf numFmtId="2" fontId="3" fillId="5" borderId="8" xfId="0" applyNumberFormat="1" applyFont="1" applyFill="1" applyBorder="1" applyAlignment="1">
      <alignment horizontal="center"/>
    </xf>
    <xf numFmtId="0" fontId="0" fillId="4" borderId="0" xfId="0" applyFill="1" applyAlignment="1">
      <alignment horizontal="center" vertical="center" wrapText="1"/>
    </xf>
    <xf numFmtId="0" fontId="0" fillId="4" borderId="2" xfId="0" applyFill="1" applyBorder="1" applyAlignment="1">
      <alignment horizontal="right"/>
    </xf>
    <xf numFmtId="0" fontId="20" fillId="0" borderId="2" xfId="0" applyFont="1" applyBorder="1"/>
    <xf numFmtId="0" fontId="21" fillId="0" borderId="10" xfId="0" applyFont="1" applyBorder="1" applyAlignment="1">
      <alignment horizontal="left" vertical="top" wrapText="1"/>
    </xf>
    <xf numFmtId="0" fontId="0" fillId="0" borderId="1" xfId="0" applyBorder="1"/>
    <xf numFmtId="0" fontId="20" fillId="0" borderId="1" xfId="0" applyFont="1" applyBorder="1"/>
    <xf numFmtId="0" fontId="3" fillId="0" borderId="0" xfId="0" applyFont="1" applyAlignment="1"/>
    <xf numFmtId="0" fontId="18" fillId="0" borderId="1" xfId="0" applyFont="1" applyBorder="1" applyAlignment="1">
      <alignment horizontal="right"/>
    </xf>
    <xf numFmtId="44" fontId="0" fillId="4" borderId="1" xfId="0" applyNumberFormat="1" applyFill="1" applyBorder="1"/>
    <xf numFmtId="0" fontId="0" fillId="4" borderId="1" xfId="0" applyFill="1" applyBorder="1"/>
    <xf numFmtId="0" fontId="21" fillId="3" borderId="14" xfId="0" applyFont="1" applyFill="1" applyBorder="1" applyAlignment="1">
      <alignment horizontal="left" vertical="center" wrapText="1"/>
    </xf>
    <xf numFmtId="164" fontId="0" fillId="4" borderId="2" xfId="0" applyNumberFormat="1" applyFill="1" applyBorder="1"/>
    <xf numFmtId="44" fontId="0" fillId="4" borderId="11" xfId="2" applyFont="1" applyFill="1" applyBorder="1"/>
    <xf numFmtId="44" fontId="3" fillId="4" borderId="1" xfId="2" applyFont="1" applyFill="1" applyBorder="1"/>
    <xf numFmtId="44" fontId="3" fillId="4" borderId="7" xfId="2" applyFont="1" applyFill="1" applyBorder="1"/>
    <xf numFmtId="44" fontId="3" fillId="4" borderId="8" xfId="2" applyFont="1" applyFill="1" applyBorder="1" applyAlignment="1"/>
    <xf numFmtId="44" fontId="3" fillId="4" borderId="11" xfId="2" applyFont="1" applyFill="1" applyBorder="1" applyAlignment="1"/>
    <xf numFmtId="44" fontId="3" fillId="4" borderId="1" xfId="2" applyFont="1" applyFill="1" applyBorder="1" applyAlignment="1"/>
    <xf numFmtId="44" fontId="3" fillId="4" borderId="7" xfId="2" applyFont="1" applyFill="1" applyBorder="1" applyAlignment="1"/>
    <xf numFmtId="44" fontId="0" fillId="4" borderId="9" xfId="2" applyFont="1" applyFill="1" applyBorder="1"/>
    <xf numFmtId="44" fontId="0" fillId="4" borderId="10" xfId="2" applyFont="1" applyFill="1" applyBorder="1"/>
    <xf numFmtId="44" fontId="0" fillId="4" borderId="1" xfId="2" applyFont="1" applyFill="1" applyBorder="1"/>
    <xf numFmtId="44" fontId="20" fillId="0" borderId="8" xfId="2" applyFont="1" applyBorder="1"/>
    <xf numFmtId="44" fontId="20" fillId="0" borderId="11" xfId="2" applyFont="1" applyBorder="1"/>
    <xf numFmtId="44" fontId="21" fillId="0" borderId="8" xfId="2" applyFont="1" applyBorder="1"/>
    <xf numFmtId="44" fontId="21" fillId="0" borderId="11" xfId="2" applyFont="1" applyBorder="1"/>
    <xf numFmtId="0" fontId="6" fillId="2" borderId="0" xfId="0" applyFont="1" applyFill="1" applyBorder="1" applyAlignment="1">
      <alignment horizontal="center" vertical="center"/>
    </xf>
    <xf numFmtId="0" fontId="6" fillId="2" borderId="4" xfId="0" applyFont="1" applyFill="1" applyBorder="1" applyAlignment="1">
      <alignment horizontal="center" vertical="center"/>
    </xf>
    <xf numFmtId="0" fontId="3" fillId="0" borderId="6" xfId="0" applyFont="1" applyBorder="1" applyAlignment="1">
      <alignment horizontal="left"/>
    </xf>
    <xf numFmtId="0" fontId="3" fillId="0" borderId="5" xfId="0" applyFont="1" applyBorder="1" applyAlignment="1">
      <alignment horizontal="left"/>
    </xf>
    <xf numFmtId="0" fontId="3" fillId="0" borderId="2" xfId="0" applyFont="1" applyBorder="1" applyAlignment="1">
      <alignment horizontal="left"/>
    </xf>
    <xf numFmtId="0" fontId="20" fillId="0" borderId="8" xfId="0" applyFont="1" applyBorder="1" applyAlignment="1">
      <alignment horizontal="center"/>
    </xf>
    <xf numFmtId="14" fontId="20" fillId="0" borderId="8" xfId="0" applyNumberFormat="1" applyFont="1" applyBorder="1" applyAlignment="1">
      <alignment horizontal="center"/>
    </xf>
    <xf numFmtId="44" fontId="20" fillId="0" borderId="8" xfId="2" applyFont="1" applyBorder="1" applyAlignment="1">
      <alignment horizont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7" fillId="3" borderId="0"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12" fillId="0" borderId="0" xfId="0" applyFont="1" applyAlignment="1">
      <alignment horizontal="left" wrapText="1"/>
    </xf>
    <xf numFmtId="0" fontId="0" fillId="0" borderId="0" xfId="0" applyFont="1" applyAlignment="1">
      <alignment horizontal="left" wrapText="1"/>
    </xf>
    <xf numFmtId="0" fontId="23" fillId="0" borderId="0" xfId="0" applyFont="1" applyAlignment="1">
      <alignment horizontal="left" wrapText="1"/>
    </xf>
    <xf numFmtId="0" fontId="0" fillId="0" borderId="0" xfId="0" applyAlignment="1">
      <alignment horizontal="left" wrapText="1"/>
    </xf>
  </cellXfs>
  <cellStyles count="3">
    <cellStyle name="Currency" xfId="2" builtinId="4"/>
    <cellStyle name="Hyperlink" xfId="1" builtinId="8"/>
    <cellStyle name="Normal" xfId="0" builtinId="0"/>
  </cellStyles>
  <dxfs count="13">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numFmt numFmtId="2" formatCode="0.00"/>
      <border diagonalUp="0" diagonalDown="0">
        <left style="thin">
          <color auto="1"/>
        </left>
        <right style="thin">
          <color auto="1"/>
        </right>
        <top style="thin">
          <color auto="1"/>
        </top>
        <bottom style="thin">
          <color auto="1"/>
        </bottom>
        <vertical/>
        <horizontal/>
      </border>
    </dxf>
    <dxf>
      <numFmt numFmtId="34" formatCode="_(&quot;$&quot;* #,##0.00_);_(&quot;$&quot;* \(#,##0.00\);_(&quot;$&quot;* &quot;-&quot;??_);_(@_)"/>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border diagonalUp="0" diagonalDown="0">
        <left style="thin">
          <color auto="1"/>
        </left>
        <right style="thin">
          <color auto="1"/>
        </right>
        <top style="thin">
          <color auto="1"/>
        </top>
        <bottom style="thin">
          <color auto="1"/>
        </bottom>
        <vertical/>
        <horizontal/>
      </border>
    </dxf>
    <dxf>
      <numFmt numFmtId="0" formatCode="General"/>
      <border diagonalUp="0" diagonalDown="0">
        <left style="thin">
          <color auto="1"/>
        </left>
        <right style="thin">
          <color auto="1"/>
        </right>
        <top style="thin">
          <color auto="1"/>
        </top>
        <bottom style="thin">
          <color auto="1"/>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bottom style="thin">
          <color auto="1"/>
        </bottom>
      </border>
    </dxf>
    <dxf>
      <font>
        <b/>
        <i val="0"/>
        <strike val="0"/>
        <condense val="0"/>
        <extend val="0"/>
        <outline val="0"/>
        <shadow val="0"/>
        <u val="none"/>
        <vertAlign val="baseline"/>
        <sz val="12"/>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style="thin">
          <color auto="1"/>
        </left>
        <right style="thin">
          <color auto="1"/>
        </right>
        <top/>
        <bottom/>
      </border>
    </dxf>
    <dxf>
      <font>
        <color rgb="FFC00000"/>
      </font>
      <fill>
        <patternFill>
          <bgColor rgb="FFFFCCCC"/>
        </patternFill>
      </fill>
    </dxf>
  </dxfs>
  <tableStyles count="0" defaultTableStyle="TableStyleMedium9" defaultPivotStyle="PivotStyleMedium7"/>
  <colors>
    <mruColors>
      <color rgb="FFFFCCCC"/>
      <color rgb="FF0037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A15:K24" totalsRowShown="0" headerRowDxfId="11" headerRowBorderDxfId="10">
  <autoFilter ref="A15:K24"/>
  <tableColumns count="11">
    <tableColumn id="1" name="Employee name" dataDxfId="9"/>
    <tableColumn id="2" name="Employee Identifier (last 4 of SSN/ITIN)" dataDxfId="8"/>
    <tableColumn id="3" name="Gross Cash Compensation during Covered Period" dataDxfId="7"/>
    <tableColumn id="10" name="Average hours worked/week"/>
    <tableColumn id="4" name="Average FTE (based on 40 hrs/week)" dataDxfId="6"/>
    <tableColumn id="7" name="Average salary: covered period" dataDxfId="5">
      <calculatedColumnFormula>Table1[[#This Row],[Gross Cash Compensation during Covered Period]]/8*52</calculatedColumnFormula>
    </tableColumn>
    <tableColumn id="12" name="Average salary 1/1/20-3/31/20" dataDxfId="4" dataCellStyle="Currency"/>
    <tableColumn id="13" name="Salary as of 2/15/20" dataDxfId="3" dataCellStyle="Currency">
      <calculatedColumnFormula>Table1[[#This Row],[Average salary 1/1/20-3/31/20]]</calculatedColumnFormula>
    </tableColumn>
    <tableColumn id="6" name="Salary as of 6/30/20" dataDxfId="2">
      <calculatedColumnFormula>1000*52</calculatedColumnFormula>
    </tableColumn>
    <tableColumn id="9" name="Reduction %" dataDxfId="1" dataCellStyle="Currency">
      <calculatedColumnFormula>Table1[[#This Row],[Average salary: covered period]]/Table1[[#This Row],[Salary as of 6/30/20]]</calculatedColumnFormula>
    </tableColumn>
    <tableColumn id="5" name="Salary/Hourly Wage Reduction"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ycoastbank.com/home/community/coronavirus/businfo/sbaguidance" TargetMode="External"/><Relationship Id="rId1" Type="http://schemas.openxmlformats.org/officeDocument/2006/relationships/hyperlink" Target="https://home.treasury.gov/system/files/136/Paycheck-Protection-Program-Frequently-Asked-Ques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11"/>
  <sheetViews>
    <sheetView showGridLines="0" topLeftCell="A3" workbookViewId="0">
      <selection activeCell="A5" sqref="A5"/>
    </sheetView>
  </sheetViews>
  <sheetFormatPr defaultRowHeight="15.75"/>
  <cols>
    <col min="1" max="1" width="78" customWidth="1"/>
  </cols>
  <sheetData>
    <row r="1" spans="1:1" ht="32.1" customHeight="1">
      <c r="A1" s="21" t="s">
        <v>48</v>
      </c>
    </row>
    <row r="2" spans="1:1" ht="63.95" customHeight="1">
      <c r="A2" s="22" t="s">
        <v>46</v>
      </c>
    </row>
    <row r="3" spans="1:1" ht="30">
      <c r="A3" s="24" t="s">
        <v>45</v>
      </c>
    </row>
    <row r="4" spans="1:1" ht="42.75" thickBot="1">
      <c r="A4" s="80" t="s">
        <v>143</v>
      </c>
    </row>
    <row r="5" spans="1:1" ht="270.75">
      <c r="A5" s="23" t="s">
        <v>49</v>
      </c>
    </row>
    <row r="6" spans="1:1">
      <c r="A6" s="23"/>
    </row>
    <row r="7" spans="1:1" s="10" customFormat="1">
      <c r="A7" s="25"/>
    </row>
    <row r="8" spans="1:1" ht="150">
      <c r="A8" s="23" t="s">
        <v>47</v>
      </c>
    </row>
    <row r="9" spans="1:1">
      <c r="A9" s="23"/>
    </row>
    <row r="10" spans="1:1" ht="32.25" thickBot="1">
      <c r="A10" s="26" t="s">
        <v>51</v>
      </c>
    </row>
    <row r="11" spans="1:1" ht="18.75">
      <c r="A11" s="19"/>
    </row>
  </sheetData>
  <hyperlinks>
    <hyperlink ref="A2" r:id="rId1"/>
    <hyperlink ref="A10" r:id="rId2" location="dl"/>
  </hyperlinks>
  <pageMargins left="0.7" right="0.7" top="0.75" bottom="0.75" header="0.3" footer="0.3"/>
  <pageSetup orientation="portrait" horizontalDpi="4294967293"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J99"/>
  <sheetViews>
    <sheetView zoomScaleNormal="100" workbookViewId="0"/>
  </sheetViews>
  <sheetFormatPr defaultColWidth="10.625" defaultRowHeight="15.75"/>
  <cols>
    <col min="1" max="1" width="51.125" bestFit="1" customWidth="1"/>
    <col min="2" max="2" width="12.875" customWidth="1"/>
    <col min="3" max="9" width="14" bestFit="1" customWidth="1"/>
    <col min="10" max="10" width="15.875" customWidth="1"/>
  </cols>
  <sheetData>
    <row r="1" spans="1:10" ht="24.6" customHeight="1">
      <c r="A1" s="6" t="s">
        <v>3</v>
      </c>
      <c r="B1" s="101" t="s">
        <v>142</v>
      </c>
      <c r="C1" s="101"/>
      <c r="D1" s="101"/>
    </row>
    <row r="2" spans="1:10" ht="24.6" customHeight="1">
      <c r="A2" s="6" t="s">
        <v>4</v>
      </c>
      <c r="B2" s="102">
        <v>43952</v>
      </c>
      <c r="C2" s="101"/>
      <c r="D2" s="101"/>
    </row>
    <row r="3" spans="1:10" ht="24.6" customHeight="1">
      <c r="A3" s="6" t="s">
        <v>5</v>
      </c>
      <c r="B3" s="103">
        <v>55000</v>
      </c>
      <c r="C3" s="103"/>
      <c r="D3" s="103"/>
    </row>
    <row r="5" spans="1:10">
      <c r="A5" s="96" t="s">
        <v>6</v>
      </c>
      <c r="B5" s="96"/>
      <c r="C5" s="96"/>
      <c r="D5" s="96"/>
      <c r="E5" s="96"/>
      <c r="F5" s="96"/>
      <c r="G5" s="96"/>
      <c r="H5" s="96"/>
      <c r="I5" s="96"/>
      <c r="J5" s="97"/>
    </row>
    <row r="6" spans="1:10">
      <c r="A6" s="96"/>
      <c r="B6" s="96"/>
      <c r="C6" s="96"/>
      <c r="D6" s="96"/>
      <c r="E6" s="96"/>
      <c r="F6" s="96"/>
      <c r="G6" s="96"/>
      <c r="H6" s="96"/>
      <c r="I6" s="96"/>
      <c r="J6" s="97"/>
    </row>
    <row r="7" spans="1:10">
      <c r="A7" s="14" t="s">
        <v>7</v>
      </c>
      <c r="B7" s="14" t="s">
        <v>15</v>
      </c>
      <c r="C7" s="14" t="s">
        <v>16</v>
      </c>
      <c r="D7" s="14" t="s">
        <v>17</v>
      </c>
      <c r="E7" s="14" t="s">
        <v>18</v>
      </c>
      <c r="F7" s="14" t="s">
        <v>19</v>
      </c>
      <c r="G7" s="14" t="s">
        <v>20</v>
      </c>
      <c r="H7" s="14" t="s">
        <v>21</v>
      </c>
      <c r="I7" s="14" t="s">
        <v>22</v>
      </c>
      <c r="J7" s="14" t="s">
        <v>23</v>
      </c>
    </row>
    <row r="8" spans="1:10" ht="29.45" customHeight="1">
      <c r="A8" s="6" t="s">
        <v>42</v>
      </c>
      <c r="B8" s="94">
        <v>2673.125</v>
      </c>
      <c r="C8" s="94">
        <v>2673.125</v>
      </c>
      <c r="D8" s="94">
        <v>2673.125</v>
      </c>
      <c r="E8" s="94">
        <v>2673.125</v>
      </c>
      <c r="F8" s="94">
        <v>2673.125</v>
      </c>
      <c r="G8" s="94">
        <v>2673.125</v>
      </c>
      <c r="H8" s="94">
        <v>2673.125</v>
      </c>
      <c r="I8" s="94">
        <v>2673.125</v>
      </c>
      <c r="J8" s="48">
        <f t="shared" ref="J8:J13" si="0">SUM(B8:I8)</f>
        <v>21385</v>
      </c>
    </row>
    <row r="9" spans="1:10" ht="29.45" customHeight="1">
      <c r="A9" s="6" t="s">
        <v>8</v>
      </c>
      <c r="B9" s="94">
        <v>600</v>
      </c>
      <c r="C9" s="94"/>
      <c r="D9" s="94"/>
      <c r="E9" s="94"/>
      <c r="F9" s="94">
        <v>600</v>
      </c>
      <c r="G9" s="94"/>
      <c r="H9" s="94"/>
      <c r="I9" s="94"/>
      <c r="J9" s="48">
        <f t="shared" si="0"/>
        <v>1200</v>
      </c>
    </row>
    <row r="10" spans="1:10" ht="29.45" customHeight="1">
      <c r="A10" s="6" t="s">
        <v>9</v>
      </c>
      <c r="B10" s="94">
        <v>200</v>
      </c>
      <c r="C10" s="94">
        <v>200</v>
      </c>
      <c r="D10" s="94">
        <v>200</v>
      </c>
      <c r="E10" s="94">
        <v>200</v>
      </c>
      <c r="F10" s="94">
        <v>200</v>
      </c>
      <c r="G10" s="94">
        <v>200</v>
      </c>
      <c r="H10" s="94">
        <v>200</v>
      </c>
      <c r="I10" s="94">
        <v>200</v>
      </c>
      <c r="J10" s="48">
        <f t="shared" si="0"/>
        <v>1600</v>
      </c>
    </row>
    <row r="11" spans="1:10" ht="29.45" customHeight="1">
      <c r="A11" s="6" t="s">
        <v>10</v>
      </c>
      <c r="B11" s="94">
        <v>100</v>
      </c>
      <c r="C11" s="94">
        <v>100</v>
      </c>
      <c r="D11" s="94">
        <v>100</v>
      </c>
      <c r="E11" s="94">
        <v>100</v>
      </c>
      <c r="F11" s="94">
        <v>100</v>
      </c>
      <c r="G11" s="94">
        <v>100</v>
      </c>
      <c r="H11" s="94">
        <v>100</v>
      </c>
      <c r="I11" s="94">
        <v>100</v>
      </c>
      <c r="J11" s="48">
        <f t="shared" si="0"/>
        <v>800</v>
      </c>
    </row>
    <row r="12" spans="1:10" ht="29.45" customHeight="1">
      <c r="A12" s="6" t="s">
        <v>11</v>
      </c>
      <c r="B12" s="94"/>
      <c r="C12" s="94"/>
      <c r="D12" s="94"/>
      <c r="E12" s="94"/>
      <c r="F12" s="94"/>
      <c r="G12" s="94"/>
      <c r="H12" s="94"/>
      <c r="I12" s="94"/>
      <c r="J12" s="48">
        <f t="shared" si="0"/>
        <v>0</v>
      </c>
    </row>
    <row r="13" spans="1:10" ht="29.45" customHeight="1" thickBot="1">
      <c r="A13" s="8" t="s">
        <v>12</v>
      </c>
      <c r="B13" s="95">
        <v>3000</v>
      </c>
      <c r="C13" s="95">
        <v>3000</v>
      </c>
      <c r="D13" s="95">
        <v>3000</v>
      </c>
      <c r="E13" s="95">
        <v>3000</v>
      </c>
      <c r="F13" s="95">
        <v>3000</v>
      </c>
      <c r="G13" s="95">
        <v>3000</v>
      </c>
      <c r="H13" s="95">
        <v>3000</v>
      </c>
      <c r="I13" s="95">
        <v>3000</v>
      </c>
      <c r="J13" s="82">
        <f t="shared" si="0"/>
        <v>24000</v>
      </c>
    </row>
    <row r="14" spans="1:10" ht="29.45" customHeight="1" thickBot="1">
      <c r="A14" s="12" t="s">
        <v>14</v>
      </c>
      <c r="B14" s="83">
        <f t="shared" ref="B14:I14" si="1">SUM(B8:B13)</f>
        <v>6573.125</v>
      </c>
      <c r="C14" s="83">
        <f t="shared" si="1"/>
        <v>5973.125</v>
      </c>
      <c r="D14" s="83">
        <f t="shared" si="1"/>
        <v>5973.125</v>
      </c>
      <c r="E14" s="83">
        <f t="shared" si="1"/>
        <v>5973.125</v>
      </c>
      <c r="F14" s="83">
        <f t="shared" si="1"/>
        <v>6573.125</v>
      </c>
      <c r="G14" s="83">
        <f t="shared" si="1"/>
        <v>5973.125</v>
      </c>
      <c r="H14" s="83">
        <f t="shared" si="1"/>
        <v>5973.125</v>
      </c>
      <c r="I14" s="83">
        <f t="shared" si="1"/>
        <v>5973.125</v>
      </c>
      <c r="J14" s="84">
        <f>SUM(J8:J13)-J36</f>
        <v>48985</v>
      </c>
    </row>
    <row r="15" spans="1:10">
      <c r="A15" s="1"/>
      <c r="B15" s="1"/>
      <c r="C15" s="1"/>
      <c r="D15" s="1"/>
      <c r="E15" s="1"/>
      <c r="F15" s="1"/>
      <c r="G15" s="1"/>
      <c r="H15" s="1"/>
      <c r="I15" s="1"/>
      <c r="J15" s="5"/>
    </row>
    <row r="16" spans="1:10">
      <c r="A16" s="16" t="s">
        <v>34</v>
      </c>
      <c r="B16" s="14" t="s">
        <v>15</v>
      </c>
      <c r="C16" s="14" t="s">
        <v>16</v>
      </c>
      <c r="D16" s="14" t="s">
        <v>17</v>
      </c>
      <c r="E16" s="14" t="s">
        <v>18</v>
      </c>
      <c r="F16" s="14" t="s">
        <v>19</v>
      </c>
      <c r="G16" s="14" t="s">
        <v>20</v>
      </c>
      <c r="H16" s="14" t="s">
        <v>21</v>
      </c>
      <c r="I16" s="14" t="s">
        <v>22</v>
      </c>
      <c r="J16" s="14" t="s">
        <v>23</v>
      </c>
    </row>
    <row r="17" spans="1:10" ht="24" customHeight="1">
      <c r="A17" s="6" t="s">
        <v>24</v>
      </c>
      <c r="B17" s="94">
        <v>1000</v>
      </c>
      <c r="C17" s="94"/>
      <c r="D17" s="94"/>
      <c r="E17" s="94"/>
      <c r="F17" s="94">
        <v>995</v>
      </c>
      <c r="G17" s="94"/>
      <c r="H17" s="94"/>
      <c r="I17" s="92"/>
      <c r="J17" s="85">
        <f t="shared" ref="J17:J23" si="2">SUM(B17:I17)</f>
        <v>1995</v>
      </c>
    </row>
    <row r="18" spans="1:10" ht="24" customHeight="1">
      <c r="A18" s="7" t="s">
        <v>25</v>
      </c>
      <c r="B18" s="94"/>
      <c r="C18" s="94">
        <v>2000</v>
      </c>
      <c r="D18" s="94"/>
      <c r="E18" s="94"/>
      <c r="F18" s="94"/>
      <c r="G18" s="94">
        <v>2000</v>
      </c>
      <c r="H18" s="94"/>
      <c r="I18" s="92"/>
      <c r="J18" s="85">
        <f t="shared" si="2"/>
        <v>4000</v>
      </c>
    </row>
    <row r="19" spans="1:10" ht="24" customHeight="1">
      <c r="A19" s="7" t="s">
        <v>26</v>
      </c>
      <c r="B19" s="94"/>
      <c r="C19" s="94"/>
      <c r="D19" s="94"/>
      <c r="E19" s="94"/>
      <c r="F19" s="94"/>
      <c r="G19" s="94"/>
      <c r="H19" s="94"/>
      <c r="I19" s="92">
        <v>100</v>
      </c>
      <c r="J19" s="85">
        <f t="shared" si="2"/>
        <v>100</v>
      </c>
    </row>
    <row r="20" spans="1:10" ht="24" customHeight="1">
      <c r="A20" s="7" t="s">
        <v>27</v>
      </c>
      <c r="B20" s="94"/>
      <c r="C20" s="94"/>
      <c r="D20" s="94"/>
      <c r="E20" s="94"/>
      <c r="F20" s="94"/>
      <c r="G20" s="94"/>
      <c r="H20" s="94"/>
      <c r="I20" s="92">
        <v>200</v>
      </c>
      <c r="J20" s="85">
        <f t="shared" si="2"/>
        <v>200</v>
      </c>
    </row>
    <row r="21" spans="1:10" ht="24" customHeight="1">
      <c r="A21" s="7" t="s">
        <v>28</v>
      </c>
      <c r="B21" s="94"/>
      <c r="C21" s="94"/>
      <c r="D21" s="94"/>
      <c r="E21" s="94"/>
      <c r="F21" s="94"/>
      <c r="G21" s="94"/>
      <c r="H21" s="94"/>
      <c r="I21" s="92"/>
      <c r="J21" s="85">
        <f t="shared" si="2"/>
        <v>0</v>
      </c>
    </row>
    <row r="22" spans="1:10" ht="24" customHeight="1">
      <c r="A22" s="7" t="s">
        <v>29</v>
      </c>
      <c r="B22" s="94"/>
      <c r="C22" s="94"/>
      <c r="D22" s="94"/>
      <c r="E22" s="94">
        <v>100</v>
      </c>
      <c r="F22" s="94"/>
      <c r="G22" s="94"/>
      <c r="H22" s="94"/>
      <c r="I22" s="92">
        <v>100</v>
      </c>
      <c r="J22" s="85">
        <f t="shared" si="2"/>
        <v>200</v>
      </c>
    </row>
    <row r="23" spans="1:10" ht="24" customHeight="1" thickBot="1">
      <c r="A23" s="9" t="s">
        <v>30</v>
      </c>
      <c r="B23" s="95"/>
      <c r="C23" s="95"/>
      <c r="D23" s="95"/>
      <c r="E23" s="95">
        <v>200</v>
      </c>
      <c r="F23" s="95"/>
      <c r="G23" s="95"/>
      <c r="H23" s="95"/>
      <c r="I23" s="93">
        <v>200</v>
      </c>
      <c r="J23" s="86">
        <f t="shared" si="2"/>
        <v>400</v>
      </c>
    </row>
    <row r="24" spans="1:10" ht="24" customHeight="1" thickBot="1">
      <c r="A24" s="11" t="s">
        <v>33</v>
      </c>
      <c r="B24" s="87">
        <f>SUM(B17:B23)</f>
        <v>1000</v>
      </c>
      <c r="C24" s="87">
        <f t="shared" ref="C24:I24" si="3">SUM(C17:C23)</f>
        <v>2000</v>
      </c>
      <c r="D24" s="87">
        <f t="shared" si="3"/>
        <v>0</v>
      </c>
      <c r="E24" s="87">
        <f t="shared" si="3"/>
        <v>300</v>
      </c>
      <c r="F24" s="87">
        <f t="shared" si="3"/>
        <v>995</v>
      </c>
      <c r="G24" s="87">
        <f t="shared" si="3"/>
        <v>2000</v>
      </c>
      <c r="H24" s="87">
        <f t="shared" si="3"/>
        <v>0</v>
      </c>
      <c r="I24" s="87">
        <f t="shared" si="3"/>
        <v>600</v>
      </c>
      <c r="J24" s="88">
        <f>SUM(J17:J23)</f>
        <v>6895</v>
      </c>
    </row>
    <row r="25" spans="1:10">
      <c r="A25" s="1"/>
      <c r="B25" s="1"/>
      <c r="C25" s="1"/>
      <c r="D25" s="1"/>
      <c r="E25" s="1"/>
      <c r="F25" s="1"/>
      <c r="G25" s="1"/>
      <c r="H25" s="1"/>
      <c r="I25" s="1"/>
      <c r="J25" s="5"/>
    </row>
    <row r="26" spans="1:10" ht="24" customHeight="1">
      <c r="A26" s="98" t="s">
        <v>31</v>
      </c>
      <c r="B26" s="98"/>
      <c r="C26" s="98"/>
      <c r="D26" s="98"/>
      <c r="E26" s="98"/>
      <c r="F26" s="98"/>
      <c r="G26" s="98"/>
      <c r="H26" s="98"/>
      <c r="I26" s="98"/>
      <c r="J26" s="89">
        <f>B3</f>
        <v>55000</v>
      </c>
    </row>
    <row r="27" spans="1:10" ht="24" customHeight="1">
      <c r="A27" s="99" t="s">
        <v>35</v>
      </c>
      <c r="B27" s="99"/>
      <c r="C27" s="99"/>
      <c r="D27" s="99"/>
      <c r="E27" s="99"/>
      <c r="F27" s="99"/>
      <c r="G27" s="99"/>
      <c r="H27" s="99"/>
      <c r="I27" s="99"/>
      <c r="J27" s="48">
        <f>IF(J24*3&gt;J14,(J14*1.33333333),SUM(J24,J14))</f>
        <v>55880</v>
      </c>
    </row>
    <row r="28" spans="1:10" ht="24" customHeight="1">
      <c r="A28" s="100" t="s">
        <v>32</v>
      </c>
      <c r="B28" s="100"/>
      <c r="C28" s="100"/>
      <c r="D28" s="100"/>
      <c r="E28" s="100"/>
      <c r="F28" s="100"/>
      <c r="G28" s="100"/>
      <c r="H28" s="100"/>
      <c r="I28" s="100"/>
      <c r="J28" s="90">
        <f>J26-J27</f>
        <v>-880</v>
      </c>
    </row>
    <row r="29" spans="1:10" s="10" customFormat="1"/>
    <row r="30" spans="1:10" s="10" customFormat="1"/>
    <row r="31" spans="1:10" ht="45">
      <c r="A31" s="15" t="s">
        <v>39</v>
      </c>
      <c r="B31" s="14" t="s">
        <v>15</v>
      </c>
      <c r="C31" s="14" t="s">
        <v>16</v>
      </c>
      <c r="D31" s="14" t="s">
        <v>17</v>
      </c>
      <c r="E31" s="14" t="s">
        <v>18</v>
      </c>
      <c r="F31" s="14" t="s">
        <v>19</v>
      </c>
      <c r="G31" s="14" t="s">
        <v>20</v>
      </c>
      <c r="H31" s="14" t="s">
        <v>21</v>
      </c>
      <c r="I31" s="14" t="s">
        <v>22</v>
      </c>
      <c r="J31" s="14" t="s">
        <v>23</v>
      </c>
    </row>
    <row r="32" spans="1:10" ht="29.45" customHeight="1" thickBot="1">
      <c r="A32" s="13" t="s">
        <v>38</v>
      </c>
      <c r="B32" s="46"/>
      <c r="C32" s="46"/>
      <c r="D32" s="46"/>
      <c r="E32" s="46"/>
      <c r="F32" s="46"/>
      <c r="G32" s="46"/>
      <c r="H32" s="46"/>
      <c r="I32" s="46"/>
      <c r="J32" s="86">
        <f>SUM(B32:I32)</f>
        <v>0</v>
      </c>
    </row>
    <row r="33" spans="1:10" ht="29.45" customHeight="1" thickBot="1">
      <c r="A33" s="13" t="s">
        <v>40</v>
      </c>
      <c r="B33" s="46"/>
      <c r="C33" s="46"/>
      <c r="D33" s="46"/>
      <c r="E33" s="46"/>
      <c r="F33" s="46"/>
      <c r="G33" s="46"/>
      <c r="H33" s="46"/>
      <c r="I33" s="46"/>
      <c r="J33" s="86">
        <f>SUM(B33:I33)</f>
        <v>0</v>
      </c>
    </row>
    <row r="34" spans="1:10" ht="29.45" customHeight="1" thickBot="1">
      <c r="A34" s="13" t="s">
        <v>36</v>
      </c>
      <c r="B34" s="46"/>
      <c r="C34" s="46"/>
      <c r="D34" s="46"/>
      <c r="E34" s="46"/>
      <c r="F34" s="46"/>
      <c r="G34" s="46"/>
      <c r="H34" s="46"/>
      <c r="I34" s="46"/>
      <c r="J34" s="86">
        <f>SUM(B34:I34)</f>
        <v>0</v>
      </c>
    </row>
    <row r="35" spans="1:10" ht="29.45" customHeight="1" thickBot="1">
      <c r="A35" s="13" t="s">
        <v>37</v>
      </c>
      <c r="B35" s="46"/>
      <c r="C35" s="46"/>
      <c r="D35" s="46"/>
      <c r="E35" s="46"/>
      <c r="F35" s="46"/>
      <c r="G35" s="46"/>
      <c r="H35" s="46"/>
      <c r="I35" s="46"/>
      <c r="J35" s="86">
        <f>SUM(B35:I35)</f>
        <v>0</v>
      </c>
    </row>
    <row r="36" spans="1:10" ht="29.45" customHeight="1" thickBot="1">
      <c r="A36" s="12" t="s">
        <v>41</v>
      </c>
      <c r="B36" s="83">
        <f>SUM(B32:B35)</f>
        <v>0</v>
      </c>
      <c r="C36" s="83">
        <f t="shared" ref="C36:I36" si="4">SUM(C32:C35)</f>
        <v>0</v>
      </c>
      <c r="D36" s="83">
        <f t="shared" si="4"/>
        <v>0</v>
      </c>
      <c r="E36" s="83">
        <f t="shared" si="4"/>
        <v>0</v>
      </c>
      <c r="F36" s="83">
        <f t="shared" si="4"/>
        <v>0</v>
      </c>
      <c r="G36" s="83">
        <f t="shared" si="4"/>
        <v>0</v>
      </c>
      <c r="H36" s="83">
        <f t="shared" si="4"/>
        <v>0</v>
      </c>
      <c r="I36" s="83">
        <f t="shared" si="4"/>
        <v>0</v>
      </c>
      <c r="J36" s="84">
        <f>SUM(J32:J35)</f>
        <v>0</v>
      </c>
    </row>
    <row r="37" spans="1:10" s="10" customFormat="1"/>
    <row r="38" spans="1:10" s="10" customFormat="1"/>
    <row r="39" spans="1:10" s="10" customFormat="1"/>
    <row r="40" spans="1:10" s="10" customFormat="1"/>
    <row r="41" spans="1:10" s="10" customFormat="1"/>
    <row r="42" spans="1:10" s="10" customFormat="1"/>
    <row r="43" spans="1:10" s="10" customFormat="1"/>
    <row r="44" spans="1:10" s="10" customFormat="1"/>
    <row r="45" spans="1:10" s="10" customFormat="1"/>
    <row r="46" spans="1:10" s="10" customFormat="1"/>
    <row r="47" spans="1:10" s="10" customFormat="1"/>
    <row r="48" spans="1:10" s="10" customFormat="1"/>
    <row r="49" s="10" customFormat="1"/>
    <row r="50" s="10" customFormat="1"/>
    <row r="51" s="10" customFormat="1"/>
    <row r="52" s="10" customFormat="1"/>
    <row r="53" s="10" customFormat="1"/>
    <row r="54" s="10" customFormat="1"/>
    <row r="55" s="10" customFormat="1"/>
    <row r="56" s="10" customFormat="1"/>
    <row r="57" s="10" customFormat="1"/>
    <row r="58" s="10" customFormat="1"/>
    <row r="59" s="10" customFormat="1"/>
    <row r="60" s="10" customFormat="1"/>
    <row r="61" s="10" customFormat="1"/>
    <row r="62" s="10" customFormat="1"/>
    <row r="63" s="10" customFormat="1"/>
    <row r="64" s="10" customFormat="1"/>
    <row r="65" s="10" customFormat="1"/>
    <row r="66" s="10" customFormat="1"/>
    <row r="67" s="10" customFormat="1"/>
    <row r="68" s="10" customFormat="1"/>
    <row r="69" s="10" customFormat="1"/>
    <row r="70" s="10" customFormat="1"/>
    <row r="71" s="10" customFormat="1"/>
    <row r="72" s="10" customFormat="1"/>
    <row r="73" s="10" customFormat="1"/>
    <row r="74" s="10" customFormat="1"/>
    <row r="75" s="10" customFormat="1"/>
    <row r="76" s="10" customFormat="1"/>
    <row r="77" s="10" customFormat="1"/>
    <row r="78" s="10" customFormat="1"/>
    <row r="79" s="10" customFormat="1"/>
    <row r="80" s="10" customFormat="1"/>
    <row r="81" s="10" customFormat="1"/>
    <row r="82" s="10" customFormat="1"/>
    <row r="83" s="10" customFormat="1"/>
    <row r="84" s="10" customFormat="1"/>
    <row r="85" s="10" customFormat="1"/>
    <row r="86" s="10" customFormat="1"/>
    <row r="87" s="10" customFormat="1"/>
    <row r="88" s="10" customFormat="1"/>
    <row r="89" s="10" customFormat="1"/>
    <row r="90" s="10" customFormat="1"/>
    <row r="91" s="10" customFormat="1"/>
    <row r="92" s="10" customFormat="1"/>
    <row r="93" s="10" customFormat="1"/>
    <row r="94" s="10" customFormat="1"/>
    <row r="95" s="10" customFormat="1"/>
    <row r="96" s="10" customFormat="1"/>
    <row r="97" s="10" customFormat="1"/>
    <row r="98" s="10" customFormat="1"/>
    <row r="99" s="10" customFormat="1"/>
  </sheetData>
  <mergeCells count="7">
    <mergeCell ref="A5:J6"/>
    <mergeCell ref="A26:I26"/>
    <mergeCell ref="A27:I27"/>
    <mergeCell ref="A28:I28"/>
    <mergeCell ref="B1:D1"/>
    <mergeCell ref="B2:D2"/>
    <mergeCell ref="B3:D3"/>
  </mergeCells>
  <phoneticPr fontId="8" type="noConversion"/>
  <conditionalFormatting sqref="J24">
    <cfRule type="cellIs" dxfId="12" priority="1" operator="greaterThan">
      <formula>$J$14/3</formula>
    </cfRule>
  </conditionalFormatting>
  <pageMargins left="0.45" right="0.45" top="0.5" bottom="0.5" header="0.3" footer="0.3"/>
  <pageSetup scale="77" fitToHeight="0" orientation="landscape" horizontalDpi="4294967293" verticalDpi="0" r:id="rId1"/>
  <rowBreaks count="1" manualBreakCount="1">
    <brk id="2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177"/>
  <sheetViews>
    <sheetView topLeftCell="A11" zoomScaleNormal="100" workbookViewId="0">
      <selection activeCell="B16" sqref="B16"/>
    </sheetView>
  </sheetViews>
  <sheetFormatPr defaultColWidth="10.625" defaultRowHeight="15.75"/>
  <cols>
    <col min="1" max="1" width="30" customWidth="1"/>
    <col min="2" max="2" width="47.875" customWidth="1"/>
    <col min="3" max="3" width="74.875" customWidth="1"/>
  </cols>
  <sheetData>
    <row r="1" spans="1:3" ht="74.099999999999994" customHeight="1">
      <c r="A1" s="104" t="s">
        <v>50</v>
      </c>
      <c r="B1" s="105"/>
      <c r="C1" s="106"/>
    </row>
    <row r="2" spans="1:3" ht="18.75">
      <c r="A2" s="3" t="s">
        <v>0</v>
      </c>
      <c r="B2" s="3" t="s">
        <v>1</v>
      </c>
      <c r="C2" s="4" t="s">
        <v>2</v>
      </c>
    </row>
    <row r="3" spans="1:3" ht="57.6" customHeight="1">
      <c r="A3" s="111" t="s">
        <v>43</v>
      </c>
      <c r="B3" s="30" t="s">
        <v>65</v>
      </c>
      <c r="C3" s="6"/>
    </row>
    <row r="4" spans="1:3" ht="57.6" customHeight="1">
      <c r="A4" s="111"/>
      <c r="B4" s="18" t="s">
        <v>67</v>
      </c>
      <c r="C4" s="6"/>
    </row>
    <row r="5" spans="1:3" ht="57.6" customHeight="1">
      <c r="A5" s="111"/>
      <c r="B5" s="18" t="s">
        <v>66</v>
      </c>
      <c r="C5" s="6"/>
    </row>
    <row r="6" spans="1:3" ht="57.6" customHeight="1">
      <c r="A6" s="111"/>
      <c r="B6" s="18" t="s">
        <v>13</v>
      </c>
      <c r="C6" s="6"/>
    </row>
    <row r="7" spans="1:3" ht="63.6" customHeight="1">
      <c r="A7" s="111"/>
      <c r="B7" s="18" t="s">
        <v>68</v>
      </c>
      <c r="C7" s="6"/>
    </row>
    <row r="8" spans="1:3" ht="63.6" customHeight="1">
      <c r="A8" s="111"/>
      <c r="B8" s="18" t="s">
        <v>69</v>
      </c>
      <c r="C8" s="6"/>
    </row>
    <row r="9" spans="1:3" ht="63.6" customHeight="1">
      <c r="A9" s="111"/>
      <c r="B9" s="18" t="s">
        <v>145</v>
      </c>
      <c r="C9" s="6"/>
    </row>
    <row r="10" spans="1:3" ht="63.6" customHeight="1">
      <c r="A10" s="112"/>
      <c r="B10" s="18" t="s">
        <v>75</v>
      </c>
      <c r="C10" s="6"/>
    </row>
    <row r="11" spans="1:3" ht="63" customHeight="1">
      <c r="A11" s="20" t="s">
        <v>70</v>
      </c>
      <c r="B11" s="28" t="s">
        <v>71</v>
      </c>
      <c r="C11" s="73" t="s">
        <v>137</v>
      </c>
    </row>
    <row r="12" spans="1:3" ht="57.6" customHeight="1">
      <c r="A12" s="108" t="s">
        <v>44</v>
      </c>
      <c r="B12" s="18" t="s">
        <v>72</v>
      </c>
      <c r="C12" s="6"/>
    </row>
    <row r="13" spans="1:3" ht="57.6" customHeight="1">
      <c r="A13" s="109"/>
      <c r="B13" s="18" t="s">
        <v>73</v>
      </c>
      <c r="C13" s="6"/>
    </row>
    <row r="14" spans="1:3" ht="61.5" customHeight="1">
      <c r="A14" s="110"/>
      <c r="B14" s="18" t="s">
        <v>74</v>
      </c>
      <c r="C14" s="6"/>
    </row>
    <row r="15" spans="1:3">
      <c r="A15" s="107"/>
      <c r="B15" s="2"/>
      <c r="C15" s="2"/>
    </row>
    <row r="16" spans="1:3">
      <c r="A16" s="107"/>
      <c r="B16" s="2"/>
      <c r="C16" s="2"/>
    </row>
    <row r="17" spans="1:3">
      <c r="A17" s="107"/>
      <c r="B17" s="2"/>
      <c r="C17" s="2"/>
    </row>
    <row r="18" spans="1:3">
      <c r="A18" s="107"/>
      <c r="B18" s="2"/>
      <c r="C18" s="2"/>
    </row>
    <row r="19" spans="1:3">
      <c r="A19" s="107"/>
      <c r="B19" s="2"/>
      <c r="C19" s="2"/>
    </row>
    <row r="20" spans="1:3">
      <c r="A20" s="107"/>
      <c r="B20" s="2"/>
      <c r="C20" s="2"/>
    </row>
    <row r="21" spans="1:3">
      <c r="A21" s="107"/>
      <c r="B21" s="2"/>
      <c r="C21" s="2"/>
    </row>
    <row r="22" spans="1:3">
      <c r="A22" s="107"/>
      <c r="B22" s="2"/>
      <c r="C22" s="2"/>
    </row>
    <row r="23" spans="1:3">
      <c r="A23" s="2"/>
      <c r="B23" s="2"/>
      <c r="C23" s="2"/>
    </row>
    <row r="24" spans="1:3">
      <c r="A24" s="2"/>
      <c r="B24" s="2"/>
      <c r="C24" s="2"/>
    </row>
    <row r="25" spans="1:3">
      <c r="A25" s="2"/>
      <c r="B25" s="2"/>
      <c r="C25" s="2"/>
    </row>
    <row r="26" spans="1:3">
      <c r="A26" s="2"/>
      <c r="B26" s="2"/>
      <c r="C26" s="2"/>
    </row>
    <row r="27" spans="1:3">
      <c r="A27" s="2"/>
      <c r="B27" s="2"/>
      <c r="C27" s="2"/>
    </row>
    <row r="28" spans="1:3">
      <c r="A28" s="2"/>
      <c r="B28" s="2"/>
      <c r="C28" s="2"/>
    </row>
    <row r="29" spans="1:3">
      <c r="A29" s="2"/>
      <c r="B29" s="2"/>
      <c r="C29" s="2"/>
    </row>
    <row r="30" spans="1:3">
      <c r="A30" s="2"/>
      <c r="B30" s="2"/>
      <c r="C30" s="2"/>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row r="130" spans="1:3">
      <c r="A130" s="2"/>
      <c r="B130" s="2"/>
      <c r="C130" s="2"/>
    </row>
    <row r="131" spans="1:3">
      <c r="A131" s="2"/>
      <c r="B131" s="2"/>
      <c r="C131" s="2"/>
    </row>
    <row r="132" spans="1:3">
      <c r="A132" s="2"/>
      <c r="B132" s="2"/>
      <c r="C132" s="2"/>
    </row>
    <row r="133" spans="1:3">
      <c r="A133" s="2"/>
      <c r="B133" s="2"/>
      <c r="C133" s="2"/>
    </row>
    <row r="134" spans="1:3">
      <c r="A134" s="2"/>
      <c r="B134" s="2"/>
      <c r="C134" s="2"/>
    </row>
    <row r="135" spans="1:3">
      <c r="A135" s="2"/>
      <c r="B135" s="2"/>
      <c r="C135" s="2"/>
    </row>
    <row r="136" spans="1:3">
      <c r="A136" s="2"/>
      <c r="B136" s="2"/>
      <c r="C136" s="2"/>
    </row>
    <row r="137" spans="1:3">
      <c r="A137" s="2"/>
      <c r="B137" s="2"/>
      <c r="C137" s="2"/>
    </row>
    <row r="138" spans="1:3">
      <c r="A138" s="2"/>
      <c r="B138" s="2"/>
      <c r="C138" s="2"/>
    </row>
    <row r="139" spans="1:3">
      <c r="A139" s="2"/>
      <c r="B139" s="2"/>
      <c r="C139" s="2"/>
    </row>
    <row r="140" spans="1:3">
      <c r="A140" s="2"/>
      <c r="B140" s="2"/>
      <c r="C140" s="2"/>
    </row>
    <row r="141" spans="1:3">
      <c r="A141" s="2"/>
      <c r="B141" s="2"/>
      <c r="C141" s="2"/>
    </row>
    <row r="142" spans="1:3">
      <c r="A142" s="2"/>
      <c r="B142" s="2"/>
      <c r="C142" s="2"/>
    </row>
    <row r="143" spans="1:3">
      <c r="A143" s="2"/>
      <c r="B143" s="2"/>
      <c r="C143" s="2"/>
    </row>
    <row r="144" spans="1:3">
      <c r="A144" s="2"/>
      <c r="B144" s="2"/>
      <c r="C144" s="2"/>
    </row>
    <row r="145" spans="1:3">
      <c r="A145" s="2"/>
      <c r="B145" s="2"/>
      <c r="C145" s="2"/>
    </row>
    <row r="146" spans="1:3">
      <c r="A146" s="2"/>
      <c r="B146" s="2"/>
      <c r="C146" s="2"/>
    </row>
    <row r="147" spans="1:3">
      <c r="A147" s="2"/>
      <c r="B147" s="2"/>
      <c r="C147" s="2"/>
    </row>
    <row r="148" spans="1:3">
      <c r="A148" s="2"/>
      <c r="B148" s="2"/>
      <c r="C148" s="2"/>
    </row>
    <row r="149" spans="1:3">
      <c r="A149" s="2"/>
      <c r="B149" s="2"/>
      <c r="C149" s="2"/>
    </row>
    <row r="150" spans="1:3">
      <c r="A150" s="2"/>
      <c r="B150" s="2"/>
      <c r="C150" s="2"/>
    </row>
    <row r="151" spans="1:3">
      <c r="A151" s="2"/>
      <c r="B151" s="2"/>
      <c r="C151" s="2"/>
    </row>
    <row r="152" spans="1:3">
      <c r="A152" s="2"/>
      <c r="B152" s="2"/>
      <c r="C152" s="2"/>
    </row>
    <row r="153" spans="1:3">
      <c r="A153" s="2"/>
      <c r="B153" s="2"/>
      <c r="C153" s="2"/>
    </row>
    <row r="154" spans="1:3">
      <c r="A154" s="2"/>
      <c r="B154" s="2"/>
      <c r="C154" s="2"/>
    </row>
    <row r="155" spans="1:3">
      <c r="A155" s="2"/>
      <c r="B155" s="2"/>
      <c r="C155" s="2"/>
    </row>
    <row r="156" spans="1:3">
      <c r="A156" s="2"/>
      <c r="B156" s="2"/>
      <c r="C156" s="2"/>
    </row>
    <row r="157" spans="1:3">
      <c r="A157" s="2"/>
      <c r="B157" s="2"/>
      <c r="C157" s="2"/>
    </row>
    <row r="158" spans="1:3">
      <c r="A158" s="2"/>
      <c r="B158" s="2"/>
      <c r="C158" s="2"/>
    </row>
    <row r="159" spans="1:3">
      <c r="A159" s="2"/>
      <c r="B159" s="2"/>
      <c r="C159" s="2"/>
    </row>
    <row r="160" spans="1:3">
      <c r="A160" s="2"/>
      <c r="B160" s="2"/>
      <c r="C160" s="2"/>
    </row>
    <row r="161" spans="1:3">
      <c r="A161" s="2"/>
      <c r="B161" s="2"/>
      <c r="C161" s="2"/>
    </row>
    <row r="162" spans="1:3">
      <c r="A162" s="2"/>
      <c r="B162" s="2"/>
      <c r="C162" s="2"/>
    </row>
    <row r="163" spans="1:3">
      <c r="A163" s="2"/>
      <c r="B163" s="2"/>
      <c r="C163" s="2"/>
    </row>
    <row r="164" spans="1:3">
      <c r="A164" s="2"/>
      <c r="B164" s="2"/>
      <c r="C164" s="2"/>
    </row>
    <row r="165" spans="1:3">
      <c r="A165" s="2"/>
      <c r="B165" s="2"/>
      <c r="C165" s="2"/>
    </row>
    <row r="166" spans="1:3">
      <c r="A166" s="2"/>
      <c r="B166" s="2"/>
      <c r="C166" s="2"/>
    </row>
    <row r="167" spans="1:3">
      <c r="A167" s="2"/>
      <c r="B167" s="2"/>
      <c r="C167" s="2"/>
    </row>
    <row r="168" spans="1:3">
      <c r="A168" s="2"/>
      <c r="B168" s="2"/>
      <c r="C168" s="2"/>
    </row>
    <row r="169" spans="1:3">
      <c r="A169" s="2"/>
      <c r="B169" s="2"/>
      <c r="C169" s="2"/>
    </row>
    <row r="170" spans="1:3">
      <c r="A170" s="2"/>
      <c r="B170" s="2"/>
      <c r="C170" s="2"/>
    </row>
    <row r="171" spans="1:3">
      <c r="A171" s="2"/>
      <c r="B171" s="2"/>
      <c r="C171" s="2"/>
    </row>
    <row r="172" spans="1:3">
      <c r="A172" s="2"/>
      <c r="B172" s="2"/>
      <c r="C172" s="2"/>
    </row>
    <row r="173" spans="1:3">
      <c r="A173" s="2"/>
      <c r="B173" s="2"/>
      <c r="C173" s="2"/>
    </row>
    <row r="174" spans="1:3">
      <c r="A174" s="2"/>
      <c r="B174" s="2"/>
      <c r="C174" s="2"/>
    </row>
    <row r="175" spans="1:3">
      <c r="A175" s="2"/>
      <c r="B175" s="2"/>
      <c r="C175" s="2"/>
    </row>
    <row r="176" spans="1:3">
      <c r="A176" s="2"/>
      <c r="B176" s="2"/>
      <c r="C176" s="2"/>
    </row>
    <row r="177" spans="1:3">
      <c r="A177" s="2"/>
      <c r="B177" s="2"/>
      <c r="C177" s="2"/>
    </row>
  </sheetData>
  <mergeCells count="4">
    <mergeCell ref="A1:C1"/>
    <mergeCell ref="A15:A22"/>
    <mergeCell ref="A12:A14"/>
    <mergeCell ref="A3:A10"/>
  </mergeCells>
  <pageMargins left="0.45" right="0.45" top="0.5" bottom="0.5" header="0.3" footer="0.3"/>
  <pageSetup scale="68"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47"/>
  <sheetViews>
    <sheetView topLeftCell="A38" workbookViewId="0">
      <selection activeCell="D48" sqref="D48"/>
    </sheetView>
  </sheetViews>
  <sheetFormatPr defaultRowHeight="15.75"/>
  <cols>
    <col min="1" max="1" width="27.375" customWidth="1"/>
    <col min="2" max="2" width="14.25" customWidth="1"/>
    <col min="3" max="4" width="14.875" customWidth="1"/>
    <col min="5" max="5" width="10" customWidth="1"/>
    <col min="6" max="9" width="15.375" customWidth="1"/>
    <col min="10" max="10" width="11.875" customWidth="1"/>
    <col min="11" max="11" width="16.875" customWidth="1"/>
  </cols>
  <sheetData>
    <row r="1" spans="1:11" s="27" customFormat="1">
      <c r="A1" t="s">
        <v>141</v>
      </c>
      <c r="B1"/>
      <c r="C1"/>
      <c r="D1"/>
      <c r="E1"/>
      <c r="F1"/>
      <c r="G1"/>
      <c r="H1"/>
      <c r="I1"/>
      <c r="J1"/>
      <c r="K1" s="33"/>
    </row>
    <row r="3" spans="1:11" ht="16.5" thickBot="1">
      <c r="A3" s="39" t="s">
        <v>83</v>
      </c>
      <c r="C3" s="32"/>
      <c r="D3" s="77"/>
      <c r="E3" t="s">
        <v>85</v>
      </c>
    </row>
    <row r="4" spans="1:11" s="27" customFormat="1" ht="29.45" customHeight="1" thickBot="1">
      <c r="A4" t="s">
        <v>77</v>
      </c>
      <c r="B4" s="74"/>
      <c r="C4" t="s">
        <v>78</v>
      </c>
      <c r="D4" s="74"/>
      <c r="E4"/>
      <c r="F4"/>
      <c r="G4"/>
      <c r="H4"/>
      <c r="I4"/>
      <c r="J4"/>
      <c r="K4" s="33">
        <f>E4-B4</f>
        <v>0</v>
      </c>
    </row>
    <row r="5" spans="1:11" s="27" customFormat="1" ht="51" customHeight="1">
      <c r="A5" s="113" t="s">
        <v>84</v>
      </c>
      <c r="B5" s="113"/>
      <c r="C5" s="113"/>
      <c r="D5" s="113"/>
      <c r="E5" s="113"/>
      <c r="F5" s="113"/>
      <c r="G5" s="65"/>
      <c r="H5" s="65"/>
      <c r="I5" s="65"/>
      <c r="J5" s="65"/>
      <c r="K5" s="65"/>
    </row>
    <row r="6" spans="1:11" s="27" customFormat="1">
      <c r="A6"/>
      <c r="B6"/>
      <c r="C6"/>
      <c r="D6"/>
      <c r="E6"/>
      <c r="F6"/>
      <c r="G6"/>
      <c r="H6"/>
      <c r="I6"/>
      <c r="J6"/>
      <c r="K6"/>
    </row>
    <row r="8" spans="1:11" ht="83.1" customHeight="1">
      <c r="A8" s="114" t="s">
        <v>121</v>
      </c>
      <c r="B8" s="114"/>
      <c r="C8" s="114"/>
      <c r="D8" s="114"/>
      <c r="E8" s="114"/>
      <c r="F8" s="114"/>
      <c r="G8" s="27"/>
      <c r="H8" s="27"/>
      <c r="I8" s="27"/>
      <c r="J8" s="27"/>
      <c r="K8" s="27"/>
    </row>
    <row r="9" spans="1:11" ht="17.100000000000001" customHeight="1">
      <c r="A9" s="115" t="s">
        <v>80</v>
      </c>
      <c r="B9" s="115"/>
      <c r="C9" s="115"/>
      <c r="D9" s="115"/>
      <c r="E9" s="115"/>
      <c r="F9" s="115"/>
      <c r="G9" s="36"/>
      <c r="H9" s="36"/>
      <c r="I9" s="36"/>
      <c r="J9" s="36"/>
      <c r="K9" s="36"/>
    </row>
    <row r="10" spans="1:11" ht="15.6" customHeight="1">
      <c r="A10" s="113" t="s">
        <v>82</v>
      </c>
      <c r="B10" s="113"/>
      <c r="C10" s="113"/>
      <c r="D10" s="113"/>
      <c r="E10" s="113"/>
      <c r="F10" s="113"/>
      <c r="G10" s="36"/>
      <c r="H10" s="36"/>
      <c r="I10" s="36"/>
      <c r="J10" s="36"/>
      <c r="K10" s="36"/>
    </row>
    <row r="11" spans="1:11">
      <c r="A11" s="36"/>
      <c r="B11" s="36"/>
      <c r="C11" s="36"/>
      <c r="D11" s="36"/>
      <c r="E11" s="36"/>
      <c r="F11" s="36"/>
      <c r="G11" s="36"/>
      <c r="H11" s="36"/>
      <c r="I11" s="36"/>
      <c r="J11" s="36"/>
      <c r="K11" s="36"/>
    </row>
    <row r="12" spans="1:11" ht="50.45" customHeight="1">
      <c r="A12" s="113" t="s">
        <v>130</v>
      </c>
      <c r="B12" s="113"/>
      <c r="C12" s="113"/>
      <c r="D12" s="113"/>
      <c r="E12" s="113"/>
      <c r="F12" s="113"/>
      <c r="G12" s="36"/>
      <c r="H12" s="36"/>
      <c r="I12" s="36"/>
      <c r="J12" s="36"/>
      <c r="K12" s="36"/>
    </row>
    <row r="13" spans="1:11" ht="106.5" customHeight="1">
      <c r="A13" s="113" t="s">
        <v>125</v>
      </c>
      <c r="B13" s="113"/>
      <c r="C13" s="113"/>
      <c r="D13" s="113"/>
      <c r="E13" s="113"/>
      <c r="F13" s="113"/>
      <c r="G13" s="36"/>
      <c r="H13" s="36"/>
      <c r="I13" s="36"/>
      <c r="J13" s="36"/>
      <c r="K13" s="36"/>
    </row>
    <row r="15" spans="1:11" ht="63">
      <c r="A15" s="41" t="s">
        <v>76</v>
      </c>
      <c r="B15" s="41" t="s">
        <v>81</v>
      </c>
      <c r="C15" s="41" t="s">
        <v>118</v>
      </c>
      <c r="D15" s="41" t="s">
        <v>117</v>
      </c>
      <c r="E15" s="41" t="s">
        <v>115</v>
      </c>
      <c r="F15" s="41" t="s">
        <v>113</v>
      </c>
      <c r="G15" s="41" t="s">
        <v>114</v>
      </c>
      <c r="H15" s="41" t="s">
        <v>119</v>
      </c>
      <c r="I15" s="41" t="s">
        <v>120</v>
      </c>
      <c r="J15" s="41" t="s">
        <v>116</v>
      </c>
      <c r="K15" s="41" t="s">
        <v>79</v>
      </c>
    </row>
    <row r="16" spans="1:11" s="54" customFormat="1" ht="29.1" customHeight="1">
      <c r="A16" s="51" t="s">
        <v>146</v>
      </c>
      <c r="B16" s="51">
        <v>1234</v>
      </c>
      <c r="C16" s="52">
        <v>6000</v>
      </c>
      <c r="D16" s="56">
        <v>25</v>
      </c>
      <c r="E16" s="58">
        <f>Table1[[#This Row],[Average hours worked/week]]/40</f>
        <v>0.625</v>
      </c>
      <c r="F16" s="52">
        <f>Table1[[#This Row],[Gross Cash Compensation during Covered Period]]/8*52</f>
        <v>39000</v>
      </c>
      <c r="G16" s="52">
        <f>1200*52</f>
        <v>62400</v>
      </c>
      <c r="H16" s="52">
        <v>62400</v>
      </c>
      <c r="I16" s="52">
        <f>1000*52</f>
        <v>52000</v>
      </c>
      <c r="J16" s="53">
        <f>IF((Table1[[#This Row],[Salary as of 2/15/20]]&gt;Table1[[#This Row],[Salary as of 6/30/20]]),(Table1[[#This Row],[Average salary: covered period]]/Table1[[#This Row],[Average salary 1/1/20-3/31/20]]),0)</f>
        <v>0.625</v>
      </c>
      <c r="K16" s="61">
        <f>IF(Table1[[#This Row],[Reduction %]]&lt;0.75,((Table1[[#This Row],[Average salary 1/1/20-3/31/20]]*0.75)-Table1[[#This Row],[Average salary: covered period]])*8/52,0)</f>
        <v>1200</v>
      </c>
    </row>
    <row r="17" spans="1:11" ht="29.1" customHeight="1">
      <c r="A17" s="6"/>
      <c r="B17" s="6"/>
      <c r="C17" s="46"/>
      <c r="D17" s="57"/>
      <c r="E17" s="59"/>
      <c r="F17" s="46">
        <f>Table1[[#This Row],[Gross Cash Compensation during Covered Period]]/8*52</f>
        <v>0</v>
      </c>
      <c r="G17" s="46"/>
      <c r="H17" s="46">
        <f>Table1[[#This Row],[Average salary 1/1/20-3/31/20]]</f>
        <v>0</v>
      </c>
      <c r="I17" s="46">
        <v>0</v>
      </c>
      <c r="J17" s="50">
        <f>IF((Table1[[#This Row],[Salary as of 2/15/20]]&gt;Table1[[#This Row],[Salary as of 6/30/20]]),(Table1[[#This Row],[Average salary: covered period]]/Table1[[#This Row],[Average salary 1/1/20-3/31/20]]),0)</f>
        <v>0</v>
      </c>
      <c r="K17" s="48">
        <f>IF(Table1[[#This Row],[Reduction %]]&lt;0.75,((Table1[[#This Row],[Average salary 1/1/20-3/31/20]]*0.75)-Table1[[#This Row],[Average salary: covered period]])*8/52,0)</f>
        <v>0</v>
      </c>
    </row>
    <row r="18" spans="1:11" ht="29.1" customHeight="1">
      <c r="A18" s="6"/>
      <c r="B18" s="6"/>
      <c r="C18" s="46"/>
      <c r="D18" s="57"/>
      <c r="E18" s="59"/>
      <c r="F18" s="46">
        <f>Table1[[#This Row],[Gross Cash Compensation during Covered Period]]/8*52</f>
        <v>0</v>
      </c>
      <c r="G18" s="46"/>
      <c r="H18" s="46">
        <f>Table1[[#This Row],[Average salary 1/1/20-3/31/20]]</f>
        <v>0</v>
      </c>
      <c r="I18" s="46">
        <v>0</v>
      </c>
      <c r="J18" s="50">
        <f>IF((Table1[[#This Row],[Salary as of 2/15/20]]&gt;Table1[[#This Row],[Salary as of 6/30/20]]),(Table1[[#This Row],[Average salary: covered period]]/Table1[[#This Row],[Average salary 1/1/20-3/31/20]]),0)</f>
        <v>0</v>
      </c>
      <c r="K18" s="48">
        <f>IF(Table1[[#This Row],[Reduction %]]&lt;0.75,((Table1[[#This Row],[Average salary 1/1/20-3/31/20]]*0.75)-Table1[[#This Row],[Average salary: covered period]])*8/52,0)</f>
        <v>0</v>
      </c>
    </row>
    <row r="19" spans="1:11" ht="29.1" customHeight="1">
      <c r="A19" s="6"/>
      <c r="B19" s="6"/>
      <c r="C19" s="46"/>
      <c r="D19" s="57"/>
      <c r="E19" s="59"/>
      <c r="F19" s="46">
        <f>Table1[[#This Row],[Gross Cash Compensation during Covered Period]]/8*52</f>
        <v>0</v>
      </c>
      <c r="G19" s="46"/>
      <c r="H19" s="46">
        <f>Table1[[#This Row],[Average salary 1/1/20-3/31/20]]</f>
        <v>0</v>
      </c>
      <c r="I19" s="46">
        <v>0</v>
      </c>
      <c r="J19" s="50">
        <f>IF((Table1[[#This Row],[Salary as of 2/15/20]]&gt;Table1[[#This Row],[Salary as of 6/30/20]]),(Table1[[#This Row],[Average salary: covered period]]/Table1[[#This Row],[Average salary 1/1/20-3/31/20]]),0)</f>
        <v>0</v>
      </c>
      <c r="K19" s="48">
        <f>IF(Table1[[#This Row],[Reduction %]]&lt;0.75,((Table1[[#This Row],[Average salary 1/1/20-3/31/20]]*0.75)-Table1[[#This Row],[Average salary: covered period]])*8/52,0)</f>
        <v>0</v>
      </c>
    </row>
    <row r="20" spans="1:11" ht="29.1" customHeight="1">
      <c r="A20" s="6"/>
      <c r="B20" s="6"/>
      <c r="C20" s="46"/>
      <c r="D20" s="57"/>
      <c r="E20" s="59"/>
      <c r="F20" s="46">
        <f>Table1[[#This Row],[Gross Cash Compensation during Covered Period]]/8*52</f>
        <v>0</v>
      </c>
      <c r="G20" s="46"/>
      <c r="H20" s="46">
        <f>Table1[[#This Row],[Average salary 1/1/20-3/31/20]]</f>
        <v>0</v>
      </c>
      <c r="I20" s="46">
        <v>0</v>
      </c>
      <c r="J20" s="50">
        <f>IF((Table1[[#This Row],[Salary as of 2/15/20]]&gt;Table1[[#This Row],[Salary as of 6/30/20]]),(Table1[[#This Row],[Average salary: covered period]]/Table1[[#This Row],[Average salary 1/1/20-3/31/20]]),0)</f>
        <v>0</v>
      </c>
      <c r="K20" s="48">
        <f>IF(Table1[[#This Row],[Reduction %]]&lt;0.75,((Table1[[#This Row],[Average salary 1/1/20-3/31/20]]*0.75)-Table1[[#This Row],[Average salary: covered period]])*8/52,0)</f>
        <v>0</v>
      </c>
    </row>
    <row r="21" spans="1:11" ht="29.1" customHeight="1">
      <c r="A21" s="6"/>
      <c r="B21" s="6"/>
      <c r="C21" s="46"/>
      <c r="D21" s="57"/>
      <c r="E21" s="59"/>
      <c r="F21" s="46">
        <f>Table1[[#This Row],[Gross Cash Compensation during Covered Period]]/8*52</f>
        <v>0</v>
      </c>
      <c r="G21" s="46"/>
      <c r="H21" s="46">
        <f>Table1[[#This Row],[Average salary 1/1/20-3/31/20]]</f>
        <v>0</v>
      </c>
      <c r="I21" s="46">
        <v>0</v>
      </c>
      <c r="J21" s="50">
        <f>IF((Table1[[#This Row],[Salary as of 2/15/20]]&gt;Table1[[#This Row],[Salary as of 6/30/20]]),(Table1[[#This Row],[Average salary: covered period]]/Table1[[#This Row],[Average salary 1/1/20-3/31/20]]),0)</f>
        <v>0</v>
      </c>
      <c r="K21" s="48">
        <f>IF(Table1[[#This Row],[Reduction %]]&lt;0.75,((Table1[[#This Row],[Average salary 1/1/20-3/31/20]]*0.75)-Table1[[#This Row],[Average salary: covered period]])*8/52,0)</f>
        <v>0</v>
      </c>
    </row>
    <row r="22" spans="1:11" ht="29.1" customHeight="1">
      <c r="A22" s="42" t="s">
        <v>112</v>
      </c>
      <c r="B22" s="59"/>
      <c r="C22" s="42"/>
      <c r="D22" s="42"/>
      <c r="E22" s="59"/>
      <c r="F22" s="42"/>
      <c r="G22" s="42"/>
      <c r="H22" s="42"/>
      <c r="I22" s="42"/>
      <c r="J22" s="50">
        <f>IF((Table1[[#This Row],[Salary as of 2/15/20]]&gt;Table1[[#This Row],[Salary as of 6/30/20]]),(Table1[[#This Row],[Average salary: covered period]]/Table1[[#This Row],[Average salary 1/1/20-3/31/20]]),0)</f>
        <v>0</v>
      </c>
      <c r="K22" s="43"/>
    </row>
    <row r="23" spans="1:11" ht="29.1" customHeight="1">
      <c r="A23" s="42" t="s">
        <v>108</v>
      </c>
      <c r="B23" s="42"/>
      <c r="C23" s="48">
        <f>SUBTOTAL(109,C16:C22)</f>
        <v>6000</v>
      </c>
      <c r="D23" s="42"/>
      <c r="E23" s="59">
        <f>SUBTOTAL(109,E16:E22)</f>
        <v>0.625</v>
      </c>
      <c r="F23" s="42"/>
      <c r="G23" s="62"/>
      <c r="H23" s="62"/>
      <c r="I23" s="62"/>
      <c r="J23" s="42"/>
      <c r="K23" s="48">
        <f>SUBTOTAL(109,K16:K22)</f>
        <v>1200</v>
      </c>
    </row>
    <row r="24" spans="1:11" s="39" customFormat="1">
      <c r="A24" s="67"/>
      <c r="B24" s="67"/>
      <c r="C24" s="66" t="s">
        <v>109</v>
      </c>
      <c r="D24" s="66"/>
      <c r="E24" s="66" t="s">
        <v>110</v>
      </c>
      <c r="F24" s="66"/>
      <c r="G24" s="66"/>
      <c r="H24" s="68"/>
      <c r="I24" s="68"/>
      <c r="J24" s="69"/>
      <c r="K24" s="66" t="s">
        <v>111</v>
      </c>
    </row>
    <row r="27" spans="1:11" ht="66.95" customHeight="1">
      <c r="A27" s="116" t="s">
        <v>122</v>
      </c>
      <c r="B27" s="116"/>
      <c r="C27" s="116"/>
      <c r="D27" s="116"/>
      <c r="E27" s="116"/>
      <c r="F27" s="116"/>
    </row>
    <row r="29" spans="1:11" ht="63">
      <c r="A29" s="41" t="s">
        <v>76</v>
      </c>
      <c r="B29" s="41" t="s">
        <v>81</v>
      </c>
      <c r="C29" s="41" t="s">
        <v>118</v>
      </c>
      <c r="D29" s="41" t="s">
        <v>128</v>
      </c>
      <c r="E29" s="41" t="s">
        <v>124</v>
      </c>
      <c r="F29" s="41" t="s">
        <v>115</v>
      </c>
    </row>
    <row r="30" spans="1:11" ht="29.45" customHeight="1">
      <c r="A30" s="51" t="s">
        <v>123</v>
      </c>
      <c r="B30" s="51">
        <v>5678</v>
      </c>
      <c r="C30" s="55">
        <v>18000</v>
      </c>
      <c r="D30" s="55">
        <f>IF(C30&gt;15385,15385,C30)</f>
        <v>15385</v>
      </c>
      <c r="E30" s="56">
        <v>40</v>
      </c>
      <c r="F30" s="58">
        <f>E30/40</f>
        <v>1</v>
      </c>
    </row>
    <row r="31" spans="1:11" ht="29.45" customHeight="1">
      <c r="A31" s="7"/>
      <c r="B31" s="7"/>
      <c r="C31" s="7"/>
      <c r="D31" s="47"/>
      <c r="E31" s="57"/>
      <c r="F31" s="60"/>
    </row>
    <row r="32" spans="1:11" ht="29.45" customHeight="1">
      <c r="A32" s="7"/>
      <c r="B32" s="7"/>
      <c r="C32" s="7"/>
      <c r="D32" s="47"/>
      <c r="E32" s="57"/>
      <c r="F32" s="60"/>
    </row>
    <row r="33" spans="1:6" ht="29.45" customHeight="1">
      <c r="A33" s="7"/>
      <c r="B33" s="7"/>
      <c r="C33" s="7"/>
      <c r="D33" s="47"/>
      <c r="E33" s="57"/>
      <c r="F33" s="60"/>
    </row>
    <row r="34" spans="1:6" ht="29.45" customHeight="1">
      <c r="A34" s="7"/>
      <c r="B34" s="7"/>
      <c r="C34" s="7"/>
      <c r="D34" s="47"/>
      <c r="E34" s="57"/>
      <c r="F34" s="60"/>
    </row>
    <row r="35" spans="1:6" ht="29.45" customHeight="1">
      <c r="A35" s="7"/>
      <c r="B35" s="7"/>
      <c r="C35" s="7"/>
      <c r="D35" s="47"/>
      <c r="E35" s="57"/>
      <c r="F35" s="60"/>
    </row>
    <row r="36" spans="1:6" ht="29.45" customHeight="1">
      <c r="A36" s="44" t="s">
        <v>112</v>
      </c>
      <c r="B36" s="60"/>
      <c r="C36" s="44"/>
      <c r="D36" s="44"/>
      <c r="E36" s="44"/>
      <c r="F36" s="60"/>
    </row>
    <row r="37" spans="1:6" ht="29.45" customHeight="1">
      <c r="A37" s="44" t="s">
        <v>108</v>
      </c>
      <c r="B37" s="44"/>
      <c r="C37" s="44"/>
      <c r="D37" s="49">
        <f>SUBTOTAL(109,D30:D36)</f>
        <v>15385</v>
      </c>
      <c r="E37" s="45"/>
      <c r="F37" s="60">
        <f>SUBTOTAL(109,F30:F36)</f>
        <v>1</v>
      </c>
    </row>
    <row r="38" spans="1:6" s="39" customFormat="1">
      <c r="A38" s="67"/>
      <c r="B38" s="67"/>
      <c r="C38" s="67"/>
      <c r="D38" s="66" t="s">
        <v>126</v>
      </c>
      <c r="E38" s="66"/>
      <c r="F38" s="66" t="s">
        <v>127</v>
      </c>
    </row>
    <row r="41" spans="1:6">
      <c r="A41" s="39" t="s">
        <v>129</v>
      </c>
    </row>
    <row r="43" spans="1:6" ht="29.45" customHeight="1">
      <c r="A43" t="s">
        <v>131</v>
      </c>
      <c r="F43" s="72">
        <v>5</v>
      </c>
    </row>
    <row r="44" spans="1:6" ht="29.45" customHeight="1">
      <c r="A44" t="s">
        <v>132</v>
      </c>
      <c r="F44" s="72">
        <v>6</v>
      </c>
    </row>
    <row r="45" spans="1:6" ht="50.1" customHeight="1">
      <c r="A45" s="116" t="s">
        <v>133</v>
      </c>
      <c r="B45" s="116"/>
      <c r="C45" s="116"/>
      <c r="D45" s="116"/>
      <c r="F45" s="70" t="str">
        <f>IF(F44&gt;F43,"continue to step 4", "complete line 13 of Schedule A")</f>
        <v>continue to step 4</v>
      </c>
    </row>
    <row r="46" spans="1:6" ht="29.45" customHeight="1">
      <c r="A46" t="s">
        <v>134</v>
      </c>
      <c r="F46" s="72">
        <v>5</v>
      </c>
    </row>
    <row r="47" spans="1:6" ht="72.95" customHeight="1">
      <c r="A47" s="116" t="s">
        <v>135</v>
      </c>
      <c r="B47" s="116"/>
      <c r="C47" s="116"/>
      <c r="D47" s="116"/>
      <c r="F47" s="70" t="str">
        <f>IF(F46&lt;F44, "complete line 13 of PPP Schedule A", "Enter 1.0 on line 13 of PPP Schedule A")</f>
        <v>complete line 13 of PPP Schedule A</v>
      </c>
    </row>
  </sheetData>
  <mergeCells count="9">
    <mergeCell ref="A5:F5"/>
    <mergeCell ref="A8:F8"/>
    <mergeCell ref="A9:F9"/>
    <mergeCell ref="A47:D47"/>
    <mergeCell ref="A10:F10"/>
    <mergeCell ref="A12:F12"/>
    <mergeCell ref="A27:F27"/>
    <mergeCell ref="A13:F13"/>
    <mergeCell ref="A45:D45"/>
  </mergeCells>
  <dataValidations count="1">
    <dataValidation type="date" allowBlank="1" showInputMessage="1" showErrorMessage="1" sqref="B4 B1 E4:J4 E1:J1">
      <formula1>43922</formula1>
      <formula2>44012</formula2>
    </dataValidation>
  </dataValidations>
  <pageMargins left="0.7" right="0.7" top="0.75" bottom="0.75" header="0.3" footer="0.3"/>
  <pageSetup orientation="portrait" horizontalDpi="4294967293"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31"/>
  <sheetViews>
    <sheetView tabSelected="1" topLeftCell="A11" workbookViewId="0">
      <selection activeCell="A16" sqref="A16"/>
    </sheetView>
  </sheetViews>
  <sheetFormatPr defaultRowHeight="15.75"/>
  <cols>
    <col min="1" max="1" width="63" style="17" customWidth="1"/>
    <col min="3" max="3" width="16.625" customWidth="1"/>
  </cols>
  <sheetData>
    <row r="1" spans="1:6">
      <c r="A1" s="38" t="s">
        <v>140</v>
      </c>
    </row>
    <row r="2" spans="1:6" ht="15.95" customHeight="1"/>
    <row r="3" spans="1:6" ht="17.100000000000001" customHeight="1">
      <c r="A3" s="38" t="s">
        <v>90</v>
      </c>
      <c r="B3" s="34"/>
      <c r="C3" s="34"/>
      <c r="D3" s="34"/>
      <c r="E3" s="34"/>
      <c r="F3" s="34"/>
    </row>
    <row r="4" spans="1:6" ht="31.5">
      <c r="A4" s="17" t="s">
        <v>86</v>
      </c>
      <c r="C4" s="63">
        <f>'Schedule A Worksheet'!C23</f>
        <v>6000</v>
      </c>
    </row>
    <row r="5" spans="1:6" ht="34.5" customHeight="1">
      <c r="A5" s="17" t="s">
        <v>87</v>
      </c>
      <c r="C5" s="64">
        <f>ROUND('Schedule A Worksheet'!E23,1)</f>
        <v>0.6</v>
      </c>
    </row>
    <row r="6" spans="1:6" ht="31.5">
      <c r="A6" s="17" t="s">
        <v>88</v>
      </c>
      <c r="C6" s="63">
        <f>IF((MIN('Schedule A Worksheet'!J16:J22))&gt;0.749,"0",'Schedule A Worksheet'!K23)</f>
        <v>1200</v>
      </c>
    </row>
    <row r="7" spans="1:6" ht="79.5" customHeight="1">
      <c r="A7" s="35" t="s">
        <v>89</v>
      </c>
      <c r="B7" s="31"/>
      <c r="C7" s="31"/>
      <c r="D7" s="31"/>
      <c r="E7" s="31"/>
      <c r="F7" s="31"/>
    </row>
    <row r="9" spans="1:6">
      <c r="A9" s="37" t="s">
        <v>91</v>
      </c>
    </row>
    <row r="10" spans="1:6" ht="32.25" thickBot="1">
      <c r="A10" s="17" t="s">
        <v>92</v>
      </c>
      <c r="C10" s="78">
        <f>'Schedule A Worksheet'!D37</f>
        <v>15385</v>
      </c>
    </row>
    <row r="11" spans="1:6" ht="30.6" customHeight="1">
      <c r="A11" s="17" t="s">
        <v>93</v>
      </c>
      <c r="C11" s="81">
        <f>'Schedule A Worksheet'!F37</f>
        <v>1</v>
      </c>
    </row>
    <row r="13" spans="1:6" ht="31.5">
      <c r="A13" s="37" t="s">
        <v>94</v>
      </c>
    </row>
    <row r="14" spans="1:6" ht="32.25" thickBot="1">
      <c r="A14" s="17" t="s">
        <v>95</v>
      </c>
      <c r="C14" s="78">
        <f>'Covered Expenses'!J9</f>
        <v>1200</v>
      </c>
    </row>
    <row r="15" spans="1:6" ht="32.25" thickBot="1">
      <c r="A15" s="17" t="s">
        <v>96</v>
      </c>
      <c r="C15" s="78">
        <f>SUM('Covered Expenses'!J11:J12)</f>
        <v>800</v>
      </c>
    </row>
    <row r="16" spans="1:6" ht="32.25" thickBot="1">
      <c r="A16" s="17" t="s">
        <v>97</v>
      </c>
      <c r="C16" s="78">
        <f>'Covered Expenses'!J10</f>
        <v>1600</v>
      </c>
    </row>
    <row r="18" spans="1:3">
      <c r="A18" s="37" t="s">
        <v>98</v>
      </c>
    </row>
    <row r="19" spans="1:3" ht="32.25" thickBot="1">
      <c r="A19" s="17" t="s">
        <v>99</v>
      </c>
      <c r="C19" s="78">
        <f>'Covered Expenses'!J13</f>
        <v>24000</v>
      </c>
    </row>
    <row r="20" spans="1:3" ht="62.45" customHeight="1">
      <c r="A20" s="36" t="s">
        <v>100</v>
      </c>
    </row>
    <row r="22" spans="1:3">
      <c r="A22" s="40" t="s">
        <v>101</v>
      </c>
    </row>
    <row r="23" spans="1:3" ht="31.5" customHeight="1">
      <c r="A23" s="27" t="s">
        <v>102</v>
      </c>
      <c r="C23" s="63">
        <f>SUM(C4,C10,C14:C16,C19)</f>
        <v>48985</v>
      </c>
    </row>
    <row r="25" spans="1:3">
      <c r="A25" s="40" t="s">
        <v>103</v>
      </c>
    </row>
    <row r="26" spans="1:3" ht="45.95" customHeight="1">
      <c r="A26" s="36" t="s">
        <v>104</v>
      </c>
    </row>
    <row r="28" spans="1:3" ht="32.450000000000003" customHeight="1" thickBot="1">
      <c r="A28" s="27" t="s">
        <v>105</v>
      </c>
      <c r="C28" s="75">
        <v>2</v>
      </c>
    </row>
    <row r="29" spans="1:3" ht="48.6" customHeight="1">
      <c r="A29" s="36" t="s">
        <v>136</v>
      </c>
      <c r="C29" s="29"/>
    </row>
    <row r="30" spans="1:3" ht="32.450000000000003" customHeight="1">
      <c r="A30" s="27" t="s">
        <v>106</v>
      </c>
      <c r="C30" s="64">
        <f>SUM(C5,C11)</f>
        <v>1.6</v>
      </c>
    </row>
    <row r="31" spans="1:3" ht="31.5">
      <c r="A31" s="27" t="s">
        <v>107</v>
      </c>
      <c r="C31" s="71">
        <f>IF(('Schedule A Worksheet'!F46&lt;'Schedule A Worksheet'!F44),C30/C28,"1.0")</f>
        <v>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C4" sqref="C4"/>
    </sheetView>
  </sheetViews>
  <sheetFormatPr defaultRowHeight="15.75"/>
  <cols>
    <col min="1" max="1" width="52.25" style="27" customWidth="1"/>
    <col min="3" max="3" width="10.875" bestFit="1" customWidth="1"/>
  </cols>
  <sheetData>
    <row r="1" spans="1:3">
      <c r="A1" s="76" t="s">
        <v>139</v>
      </c>
    </row>
    <row r="3" spans="1:3">
      <c r="A3" s="40" t="s">
        <v>138</v>
      </c>
    </row>
    <row r="4" spans="1:3" ht="29.45" customHeight="1" thickBot="1">
      <c r="A4" s="27" t="s">
        <v>64</v>
      </c>
      <c r="C4" s="78">
        <f>'PPP Schedule A'!C23</f>
        <v>48985</v>
      </c>
    </row>
    <row r="5" spans="1:3" ht="29.45" customHeight="1" thickBot="1">
      <c r="A5" s="27" t="s">
        <v>144</v>
      </c>
      <c r="C5" s="91">
        <f>'Covered Expenses'!J17</f>
        <v>1995</v>
      </c>
    </row>
    <row r="6" spans="1:3" ht="29.45" customHeight="1" thickBot="1">
      <c r="A6" s="27" t="s">
        <v>52</v>
      </c>
      <c r="C6" s="91">
        <f>'Covered Expenses'!J18</f>
        <v>4000</v>
      </c>
    </row>
    <row r="7" spans="1:3" ht="29.45" customHeight="1" thickBot="1">
      <c r="A7" s="27" t="s">
        <v>53</v>
      </c>
      <c r="C7" s="91">
        <f>SUM('Covered Expenses'!J19:J23)</f>
        <v>900</v>
      </c>
    </row>
    <row r="9" spans="1:3" ht="31.5">
      <c r="A9" s="40" t="s">
        <v>54</v>
      </c>
    </row>
    <row r="10" spans="1:3" ht="32.25" thickBot="1">
      <c r="A10" s="27" t="s">
        <v>55</v>
      </c>
      <c r="C10" s="78">
        <f>'PPP Schedule A'!C6</f>
        <v>1200</v>
      </c>
    </row>
    <row r="11" spans="1:3" ht="32.25" thickBot="1">
      <c r="A11" s="27" t="s">
        <v>56</v>
      </c>
      <c r="C11" s="78">
        <f>SUM(C4:C7)-C10</f>
        <v>54680</v>
      </c>
    </row>
    <row r="12" spans="1:3" ht="32.25" thickBot="1">
      <c r="A12" s="27" t="s">
        <v>57</v>
      </c>
      <c r="C12" s="79">
        <f>'PPP Schedule A'!C31</f>
        <v>0.8</v>
      </c>
    </row>
    <row r="14" spans="1:3">
      <c r="A14" s="40" t="s">
        <v>58</v>
      </c>
    </row>
    <row r="15" spans="1:3" ht="31.5" customHeight="1" thickBot="1">
      <c r="A15" s="27" t="s">
        <v>59</v>
      </c>
      <c r="C15" s="78">
        <f>C11*C12</f>
        <v>43744</v>
      </c>
    </row>
    <row r="16" spans="1:3" ht="31.5" customHeight="1" thickBot="1">
      <c r="A16" s="27" t="s">
        <v>60</v>
      </c>
      <c r="C16" s="78">
        <f>SUM('Covered Expenses'!B3:D3)</f>
        <v>55000</v>
      </c>
    </row>
    <row r="17" spans="1:3" ht="31.5" customHeight="1" thickBot="1">
      <c r="A17" s="27" t="s">
        <v>61</v>
      </c>
      <c r="C17" s="78">
        <f>C4/0.75</f>
        <v>65313.333333333336</v>
      </c>
    </row>
    <row r="19" spans="1:3">
      <c r="A19" s="40" t="s">
        <v>62</v>
      </c>
    </row>
    <row r="20" spans="1:3" ht="32.25" thickBot="1">
      <c r="A20" s="27" t="s">
        <v>63</v>
      </c>
      <c r="C20" s="78">
        <f>MIN(C15:C17)</f>
        <v>43744</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Covered Expenses</vt:lpstr>
      <vt:lpstr>Supporting Documentation</vt:lpstr>
      <vt:lpstr>Schedule A Worksheet</vt:lpstr>
      <vt:lpstr>PPP Schedule A</vt:lpstr>
      <vt:lpstr>Forgiveness Calculation</vt:lpstr>
      <vt:lpstr>'Covered Expenses'!Print_Area</vt:lpstr>
      <vt:lpstr>'Supporting Documentation'!Print_Area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Savage</dc:creator>
  <cp:lastModifiedBy>Karen Kelleher</cp:lastModifiedBy>
  <cp:lastPrinted>2020-05-13T14:22:53Z</cp:lastPrinted>
  <dcterms:created xsi:type="dcterms:W3CDTF">2020-05-11T12:32:27Z</dcterms:created>
  <dcterms:modified xsi:type="dcterms:W3CDTF">2020-05-20T23:54:53Z</dcterms:modified>
</cp:coreProperties>
</file>